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etz\AppData\Local\Microsoft\Windows\INetCache\Content.Outlook\VR1X94IW\"/>
    </mc:Choice>
  </mc:AlternateContent>
  <xr:revisionPtr revIDLastSave="0" documentId="13_ncr:1_{14474373-36DC-4E3A-9C30-E4E7C6394021}" xr6:coauthVersionLast="47" xr6:coauthVersionMax="47" xr10:uidLastSave="{00000000-0000-0000-0000-000000000000}"/>
  <bookViews>
    <workbookView xWindow="7200" yWindow="4365" windowWidth="21600" windowHeight="11835" activeTab="2" xr2:uid="{00000000-000D-0000-FFFF-FFFF00000000}"/>
  </bookViews>
  <sheets>
    <sheet name="Seite 1 Festsetzung" sheetId="1" r:id="rId1"/>
    <sheet name=" Seite 2 Festsetzung" sheetId="4" r:id="rId2"/>
    <sheet name="Seite 3 Festsetzung" sheetId="12" r:id="rId3"/>
    <sheet name="Seite 4 Festsetzung " sheetId="16" r:id="rId4"/>
    <sheet name="Seite 5 Bestätigung" sheetId="14" r:id="rId5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4" l="1"/>
  <c r="B4" i="14" l="1"/>
  <c r="D3" i="16"/>
  <c r="B32" i="12" l="1"/>
  <c r="K32" i="12" s="1"/>
  <c r="B43" i="12"/>
  <c r="K43" i="12" s="1"/>
  <c r="E8" i="4"/>
  <c r="G8" i="4" s="1"/>
  <c r="I9" i="4"/>
  <c r="I10" i="4" s="1"/>
  <c r="B20" i="12"/>
  <c r="M20" i="12" s="1"/>
  <c r="M21" i="12" s="1"/>
  <c r="M25" i="12" s="1"/>
  <c r="B9" i="12"/>
  <c r="L9" i="12" s="1"/>
  <c r="L10" i="12" s="1"/>
  <c r="L14" i="12" s="1"/>
  <c r="C43" i="12" l="1"/>
  <c r="C45" i="12" s="1"/>
  <c r="C49" i="12" s="1"/>
  <c r="H43" i="12"/>
  <c r="J43" i="12"/>
  <c r="J45" i="12" s="1"/>
  <c r="J49" i="12" s="1"/>
  <c r="M43" i="12"/>
  <c r="M45" i="12" s="1"/>
  <c r="M49" i="12" s="1"/>
  <c r="D43" i="12"/>
  <c r="D47" i="12" s="1"/>
  <c r="G43" i="12"/>
  <c r="G47" i="12" s="1"/>
  <c r="I43" i="12"/>
  <c r="I45" i="12" s="1"/>
  <c r="I49" i="12" s="1"/>
  <c r="B45" i="12"/>
  <c r="B49" i="12" s="1"/>
  <c r="E43" i="12"/>
  <c r="E47" i="12" s="1"/>
  <c r="F43" i="12"/>
  <c r="B44" i="12"/>
  <c r="B48" i="12" s="1"/>
  <c r="H32" i="12"/>
  <c r="H36" i="12" s="1"/>
  <c r="M32" i="12"/>
  <c r="M36" i="12" s="1"/>
  <c r="C20" i="12"/>
  <c r="C21" i="12" s="1"/>
  <c r="C25" i="12" s="1"/>
  <c r="D20" i="12"/>
  <c r="D24" i="12" s="1"/>
  <c r="H20" i="12"/>
  <c r="H21" i="12" s="1"/>
  <c r="H25" i="12" s="1"/>
  <c r="F20" i="12"/>
  <c r="F21" i="12" s="1"/>
  <c r="F25" i="12" s="1"/>
  <c r="J20" i="12"/>
  <c r="J21" i="12" s="1"/>
  <c r="J25" i="12" s="1"/>
  <c r="B24" i="12"/>
  <c r="I20" i="12"/>
  <c r="I22" i="12" s="1"/>
  <c r="I26" i="12" s="1"/>
  <c r="K20" i="12"/>
  <c r="K24" i="12" s="1"/>
  <c r="B22" i="12"/>
  <c r="B26" i="12" s="1"/>
  <c r="E20" i="12"/>
  <c r="M9" i="12"/>
  <c r="M10" i="12" s="1"/>
  <c r="M14" i="12" s="1"/>
  <c r="B11" i="12"/>
  <c r="B15" i="12" s="1"/>
  <c r="I9" i="12"/>
  <c r="I11" i="12" s="1"/>
  <c r="I15" i="12" s="1"/>
  <c r="B10" i="12"/>
  <c r="B14" i="12" s="1"/>
  <c r="I13" i="12"/>
  <c r="B21" i="12"/>
  <c r="B25" i="12" s="1"/>
  <c r="E9" i="12"/>
  <c r="E13" i="12" s="1"/>
  <c r="C9" i="12"/>
  <c r="G44" i="12"/>
  <c r="G48" i="12" s="1"/>
  <c r="K21" i="12"/>
  <c r="K25" i="12" s="1"/>
  <c r="K9" i="12"/>
  <c r="D9" i="12"/>
  <c r="D13" i="12" s="1"/>
  <c r="F9" i="12"/>
  <c r="F10" i="12" s="1"/>
  <c r="F14" i="12" s="1"/>
  <c r="J9" i="12"/>
  <c r="J13" i="12" s="1"/>
  <c r="H9" i="12"/>
  <c r="G9" i="12"/>
  <c r="G11" i="12" s="1"/>
  <c r="G15" i="12" s="1"/>
  <c r="B13" i="12"/>
  <c r="B47" i="12"/>
  <c r="L43" i="12"/>
  <c r="G20" i="12"/>
  <c r="L20" i="12"/>
  <c r="I8" i="4"/>
  <c r="K44" i="12"/>
  <c r="K48" i="12" s="1"/>
  <c r="K45" i="12"/>
  <c r="K49" i="12" s="1"/>
  <c r="K47" i="12"/>
  <c r="K34" i="12"/>
  <c r="K38" i="12" s="1"/>
  <c r="K33" i="12"/>
  <c r="K37" i="12" s="1"/>
  <c r="K36" i="12"/>
  <c r="L11" i="12"/>
  <c r="L15" i="12" s="1"/>
  <c r="D44" i="12"/>
  <c r="D48" i="12" s="1"/>
  <c r="L32" i="12"/>
  <c r="E32" i="12"/>
  <c r="L13" i="12"/>
  <c r="F32" i="12"/>
  <c r="B34" i="12"/>
  <c r="B38" i="12" s="1"/>
  <c r="I32" i="12"/>
  <c r="D45" i="12"/>
  <c r="D49" i="12" s="1"/>
  <c r="G32" i="12"/>
  <c r="M22" i="12"/>
  <c r="M26" i="12" s="1"/>
  <c r="B36" i="12"/>
  <c r="D32" i="12"/>
  <c r="J32" i="12"/>
  <c r="M24" i="12"/>
  <c r="B33" i="12"/>
  <c r="B37" i="12" s="1"/>
  <c r="C32" i="12"/>
  <c r="H24" i="12" l="1"/>
  <c r="C24" i="12"/>
  <c r="H22" i="12"/>
  <c r="H26" i="12" s="1"/>
  <c r="C44" i="12"/>
  <c r="C48" i="12" s="1"/>
  <c r="M33" i="12"/>
  <c r="M37" i="12" s="1"/>
  <c r="M44" i="12"/>
  <c r="M48" i="12" s="1"/>
  <c r="M34" i="12"/>
  <c r="M38" i="12" s="1"/>
  <c r="C47" i="12"/>
  <c r="J22" i="12"/>
  <c r="J26" i="12" s="1"/>
  <c r="G45" i="12"/>
  <c r="G49" i="12" s="1"/>
  <c r="D22" i="12"/>
  <c r="D26" i="12" s="1"/>
  <c r="D21" i="12"/>
  <c r="D25" i="12" s="1"/>
  <c r="C22" i="12"/>
  <c r="C26" i="12" s="1"/>
  <c r="J44" i="12"/>
  <c r="J48" i="12" s="1"/>
  <c r="H34" i="12"/>
  <c r="H38" i="12" s="1"/>
  <c r="H33" i="12"/>
  <c r="H37" i="12" s="1"/>
  <c r="F22" i="12"/>
  <c r="F26" i="12" s="1"/>
  <c r="F24" i="12"/>
  <c r="M11" i="12"/>
  <c r="M15" i="12" s="1"/>
  <c r="I10" i="12"/>
  <c r="I14" i="12" s="1"/>
  <c r="M13" i="12"/>
  <c r="F45" i="12"/>
  <c r="F49" i="12" s="1"/>
  <c r="F47" i="12"/>
  <c r="E45" i="12"/>
  <c r="E49" i="12" s="1"/>
  <c r="E44" i="12"/>
  <c r="E48" i="12" s="1"/>
  <c r="I47" i="12"/>
  <c r="I44" i="12"/>
  <c r="I48" i="12" s="1"/>
  <c r="J47" i="12"/>
  <c r="F44" i="12"/>
  <c r="F48" i="12" s="1"/>
  <c r="M47" i="12"/>
  <c r="H47" i="12"/>
  <c r="H45" i="12"/>
  <c r="H49" i="12" s="1"/>
  <c r="H44" i="12"/>
  <c r="H48" i="12" s="1"/>
  <c r="K22" i="12"/>
  <c r="K26" i="12" s="1"/>
  <c r="I21" i="12"/>
  <c r="I25" i="12" s="1"/>
  <c r="J24" i="12"/>
  <c r="E21" i="12"/>
  <c r="E25" i="12" s="1"/>
  <c r="E22" i="12"/>
  <c r="E26" i="12" s="1"/>
  <c r="E24" i="12"/>
  <c r="I24" i="12"/>
  <c r="J11" i="12"/>
  <c r="J15" i="12" s="1"/>
  <c r="J10" i="12"/>
  <c r="J14" i="12" s="1"/>
  <c r="L21" i="12"/>
  <c r="L25" i="12" s="1"/>
  <c r="L24" i="12"/>
  <c r="L22" i="12"/>
  <c r="L26" i="12" s="1"/>
  <c r="G10" i="12"/>
  <c r="G14" i="12" s="1"/>
  <c r="G21" i="12"/>
  <c r="G25" i="12" s="1"/>
  <c r="G24" i="12"/>
  <c r="G22" i="12"/>
  <c r="G26" i="12" s="1"/>
  <c r="F11" i="12"/>
  <c r="F15" i="12" s="1"/>
  <c r="F13" i="12"/>
  <c r="D11" i="12"/>
  <c r="D15" i="12" s="1"/>
  <c r="D10" i="12"/>
  <c r="D14" i="12" s="1"/>
  <c r="H10" i="12"/>
  <c r="H14" i="12" s="1"/>
  <c r="H13" i="12"/>
  <c r="H11" i="12"/>
  <c r="H15" i="12" s="1"/>
  <c r="C13" i="12"/>
  <c r="C10" i="12"/>
  <c r="C14" i="12" s="1"/>
  <c r="C11" i="12"/>
  <c r="C15" i="12" s="1"/>
  <c r="L45" i="12"/>
  <c r="L49" i="12" s="1"/>
  <c r="L47" i="12"/>
  <c r="L44" i="12"/>
  <c r="L48" i="12" s="1"/>
  <c r="G13" i="12"/>
  <c r="K10" i="12"/>
  <c r="K14" i="12" s="1"/>
  <c r="K13" i="12"/>
  <c r="K11" i="12"/>
  <c r="K15" i="12" s="1"/>
  <c r="E10" i="12"/>
  <c r="E14" i="12" s="1"/>
  <c r="E11" i="12"/>
  <c r="E15" i="12" s="1"/>
  <c r="B15" i="4"/>
  <c r="B16" i="4" s="1"/>
  <c r="B17" i="4" s="1"/>
  <c r="B30" i="4"/>
  <c r="B31" i="4" s="1"/>
  <c r="B32" i="4" s="1"/>
  <c r="I30" i="4" s="1"/>
  <c r="B20" i="4"/>
  <c r="B21" i="4" s="1"/>
  <c r="C36" i="12"/>
  <c r="C34" i="12"/>
  <c r="C38" i="12" s="1"/>
  <c r="C33" i="12"/>
  <c r="C37" i="12" s="1"/>
  <c r="F33" i="12"/>
  <c r="F37" i="12" s="1"/>
  <c r="F36" i="12"/>
  <c r="F34" i="12"/>
  <c r="F38" i="12" s="1"/>
  <c r="L33" i="12"/>
  <c r="L37" i="12" s="1"/>
  <c r="L34" i="12"/>
  <c r="L38" i="12" s="1"/>
  <c r="L36" i="12"/>
  <c r="G36" i="12"/>
  <c r="G34" i="12"/>
  <c r="G38" i="12" s="1"/>
  <c r="G33" i="12"/>
  <c r="G37" i="12" s="1"/>
  <c r="I33" i="12"/>
  <c r="I37" i="12" s="1"/>
  <c r="I36" i="12"/>
  <c r="I34" i="12"/>
  <c r="I38" i="12" s="1"/>
  <c r="J36" i="12"/>
  <c r="J33" i="12"/>
  <c r="J37" i="12" s="1"/>
  <c r="J34" i="12"/>
  <c r="J38" i="12" s="1"/>
  <c r="D33" i="12"/>
  <c r="D37" i="12" s="1"/>
  <c r="D34" i="12"/>
  <c r="D38" i="12" s="1"/>
  <c r="D36" i="12"/>
  <c r="E34" i="12"/>
  <c r="E38" i="12" s="1"/>
  <c r="E33" i="12"/>
  <c r="E37" i="12" s="1"/>
  <c r="E36" i="12"/>
  <c r="B22" i="4" l="1"/>
  <c r="I51" i="1" s="1"/>
  <c r="I31" i="4"/>
  <c r="I61" i="1"/>
  <c r="I16" i="4"/>
  <c r="I17" i="4"/>
  <c r="I44" i="1"/>
  <c r="I26" i="4" l="1"/>
  <c r="I56" i="1"/>
  <c r="I22" i="4"/>
  <c r="I25" i="4"/>
  <c r="I21" i="4"/>
</calcChain>
</file>

<file path=xl/sharedStrings.xml><?xml version="1.0" encoding="utf-8"?>
<sst xmlns="http://schemas.openxmlformats.org/spreadsheetml/2006/main" count="187" uniqueCount="108">
  <si>
    <t>hier: Abstimmung zwischen</t>
  </si>
  <si>
    <t>Stadt / Gemeinde</t>
  </si>
  <si>
    <t>1. Die Elternbeiträge sollen wie folgt festgesetzt werden bzw. verbleiben</t>
  </si>
  <si>
    <t>(Kosten je unermäßigter Platz):</t>
  </si>
  <si>
    <t>Beitragsspanne (min./max.)</t>
  </si>
  <si>
    <t>Personalkosten</t>
  </si>
  <si>
    <t>Sachkosten</t>
  </si>
  <si>
    <t>2. Berechnungsgrundlagen</t>
  </si>
  <si>
    <t>gesamt</t>
  </si>
  <si>
    <t>3. Sachkostennachweis</t>
  </si>
  <si>
    <t>Büroaufwand, Bücher, allg. Verwaltungsaufwand:</t>
  </si>
  <si>
    <t>pädagogisches Material:</t>
  </si>
  <si>
    <t>Personalkosten für Wirtschaftspersonal:</t>
  </si>
  <si>
    <t>Subventionen für Essen und Getränke:</t>
  </si>
  <si>
    <t>Putz- und Reinigungsmittel, Sanitärbedarf:</t>
  </si>
  <si>
    <t>Wasser, Abwasser:</t>
  </si>
  <si>
    <t>Energie:</t>
  </si>
  <si>
    <t>Dienstleistungen:</t>
  </si>
  <si>
    <t>Erhaltungsaufwand:</t>
  </si>
  <si>
    <t>Gebäude- und Sachversicherungen:</t>
  </si>
  <si>
    <t>Fort- und Weiterbildung:</t>
  </si>
  <si>
    <t>Sachkosten gesamt:</t>
  </si>
  <si>
    <t>1.Kind</t>
  </si>
  <si>
    <t>2.Kind</t>
  </si>
  <si>
    <t>3.Kind</t>
  </si>
  <si>
    <t>Std.</t>
  </si>
  <si>
    <t>Die Elternbeiträge bleiben unverändert.</t>
  </si>
  <si>
    <t>9 Stunden</t>
  </si>
  <si>
    <t>6 Stunden</t>
  </si>
  <si>
    <t>Beitrag für Kinder ab Schuleintritt bis zur Vollendung der Grundschulzeit bei Inanspruchnahme eines Hortplatzes</t>
  </si>
  <si>
    <t>Örtlicher Träger der öffentlichen Jugendhilfe:</t>
  </si>
  <si>
    <t>Sonstiges (bitte benennen):</t>
  </si>
  <si>
    <t>Landratsamt Erzgebirgskreis</t>
  </si>
  <si>
    <t>Allein erziehend</t>
  </si>
  <si>
    <t>Grundlage der Berechnung sind die zuletzt bekannt gemachten, für den ordnungsgemäßen Betrieb der Kindertageseinrichtung</t>
  </si>
  <si>
    <t>zur Richtigkeit und Vollständigkeit der Angaben</t>
  </si>
  <si>
    <t xml:space="preserve">Datum, Unterschrift des/der Zeichnungsberechtigten </t>
  </si>
  <si>
    <t>der/des Träger/s der Kindertageseinrichtung</t>
  </si>
  <si>
    <t>Datum, Unterschrift des Zeichnungsberechtigten</t>
  </si>
  <si>
    <t>Referat Jugendhilfe, SG Kindertageseinrichtungen und Jugendarbeit</t>
  </si>
  <si>
    <t>Paulus - Jenisius - Straße 24</t>
  </si>
  <si>
    <t>09456 Annaberg - Buchholz</t>
  </si>
  <si>
    <t xml:space="preserve">4. Gesamtübersicht und Festsetzung der Elternbeiträge </t>
  </si>
  <si>
    <t xml:space="preserve">4.2. Von der rechnerischen Ermittlung abweichende Festsetzung der Staffelung </t>
  </si>
  <si>
    <t>4.4. Zeitpunkt der Anpassung der Elternbeiträge:</t>
  </si>
  <si>
    <t xml:space="preserve">4.5. Bestätigung der/des Träger/s der Kindertageseinrichtung und der Gemeinde </t>
  </si>
  <si>
    <t>Träger der freien Jugendhilfe</t>
  </si>
  <si>
    <t>Für die Kindertageseinrichtungen/Kindertagespflegestellen</t>
  </si>
  <si>
    <t>Die Abstimmung mit der/den Elternvertretung/en erfolgte am:</t>
  </si>
  <si>
    <t>=</t>
  </si>
  <si>
    <t>+</t>
  </si>
  <si>
    <t>Eine Anpassung der Elternbeiträge erfolgte zum:</t>
  </si>
  <si>
    <t>Der Stadt-/Gemeinderatsbeschluss ist beigefügt.</t>
  </si>
  <si>
    <t>Der Stadt-/Gemeinderatsbeschluss wird nachgereicht.</t>
  </si>
  <si>
    <t>Eine Anpassung der Elternbeiträge ist geplant zum:</t>
  </si>
  <si>
    <t>Festsetzung der Elternbeiträge in Kindertageseinrichtungen und Kindertagespflege</t>
  </si>
  <si>
    <t>bitte jährlich mit der Bekanntmachung nach § 14 Abs. 2 SächsKitaG einreichen</t>
  </si>
  <si>
    <t>*</t>
  </si>
  <si>
    <t>* Prozentsatz der Personal- und Sachkosten pro Platz</t>
  </si>
  <si>
    <t>Kosten pro Platz pro Monat</t>
  </si>
  <si>
    <t xml:space="preserve">Abteilung 2, </t>
  </si>
  <si>
    <t>einer Krippengruppe bzw. eines Krippenplatzes in einer Mischgruppe</t>
  </si>
  <si>
    <t xml:space="preserve">Beitrag für Kinder bis zur Vollendung des dritten Lebensjahres bei Inanspruchnahme eines Platzes in </t>
  </si>
  <si>
    <t xml:space="preserve">Beitrag für Kinder ab Vollendung des dritten Lebensjahres bis zum Schuleintritt bei Inanspruchnahme </t>
  </si>
  <si>
    <t xml:space="preserve">eines Platzes in einer Kindergartengruppe bzw. eines Kindergartenplatzes in einer Mischgruppe und </t>
  </si>
  <si>
    <t>Beitrag für Kinder vor Vollendung des dritten Lebensjahres (ab 34. Lebensmonat) bei Inanspruchnahme</t>
  </si>
  <si>
    <t>eines Platzes  in einer Kindergartengruppe bzw. eines Kindergartenplatzes in einer Mischgruppe</t>
  </si>
  <si>
    <t>1.2.1 Kindergartenbetreuung im Schulvorbereitungsjahr:</t>
  </si>
  <si>
    <r>
      <t xml:space="preserve">4.2.1. Krippenbetreuung </t>
    </r>
    <r>
      <rPr>
        <sz val="11"/>
        <rFont val="Source Sans Pro"/>
        <family val="2"/>
      </rPr>
      <t>(in Euro):</t>
    </r>
  </si>
  <si>
    <r>
      <t xml:space="preserve">4.2.2. Kindergartenbetreuung </t>
    </r>
    <r>
      <rPr>
        <sz val="11"/>
        <rFont val="Source Sans Pro"/>
        <family val="2"/>
      </rPr>
      <t>(in Euro)</t>
    </r>
    <r>
      <rPr>
        <b/>
        <sz val="11"/>
        <rFont val="Source Sans Pro"/>
        <family val="2"/>
      </rPr>
      <t>:</t>
    </r>
  </si>
  <si>
    <r>
      <t xml:space="preserve">4.3. Sonstige Beiträge </t>
    </r>
    <r>
      <rPr>
        <sz val="11"/>
        <rFont val="Source Sans Pro"/>
        <family val="2"/>
      </rPr>
      <t>(Gastkindbeiträge, Beiträge für Mehrbetreuungszeiten...)</t>
    </r>
  </si>
  <si>
    <t xml:space="preserve">Wenn davon abweichend für das Schulvorbeitungsjahr im Kindergarten ein anderer Betrag erhoben werden soll, </t>
  </si>
  <si>
    <t>2.6.2.1 Kindergartenbetreuung im Schulvorbereitungsjahr:</t>
  </si>
  <si>
    <t>1.1 Krippenbetreuung:</t>
  </si>
  <si>
    <t>1.2 Kindergartenbetreuung:</t>
  </si>
  <si>
    <t>1.3 Hortbetreuung</t>
  </si>
  <si>
    <r>
      <t xml:space="preserve">2.1 Summe der Personalkosten pro Jahr </t>
    </r>
    <r>
      <rPr>
        <sz val="8"/>
        <rFont val="Source Sans Pro"/>
        <family val="2"/>
      </rPr>
      <t>(ohne Integration und Schulvorbereitung)</t>
    </r>
  </si>
  <si>
    <t>2.4 Summe der Sachkosten pro Jahr</t>
  </si>
  <si>
    <t>2.5 Anteil der Sachkosten im Verhältnis zu den Personalkosten</t>
  </si>
  <si>
    <t>2.6 Mögliche Elternbeitragsspanne nach § 15 Abs.2 SächsKitaG</t>
  </si>
  <si>
    <t>2.6.1 Krippenbetreuung:</t>
  </si>
  <si>
    <t xml:space="preserve">2.6.2 Kindergartenbetreuung: </t>
  </si>
  <si>
    <t>2.6.3 Hortbetreuung:</t>
  </si>
  <si>
    <r>
      <t xml:space="preserve">4.1.1 Krippenbetreuung </t>
    </r>
    <r>
      <rPr>
        <sz val="11"/>
        <rFont val="Source Sans Pro"/>
        <family val="2"/>
      </rPr>
      <t>(in Euro):</t>
    </r>
  </si>
  <si>
    <r>
      <t xml:space="preserve">4.1.2 Kindergartenbetreuung </t>
    </r>
    <r>
      <rPr>
        <sz val="11"/>
        <rFont val="Source Sans Pro"/>
        <family val="2"/>
      </rPr>
      <t>(in Euro)</t>
    </r>
    <r>
      <rPr>
        <b/>
        <sz val="11"/>
        <rFont val="Source Sans Pro"/>
        <family val="2"/>
      </rPr>
      <t>:</t>
    </r>
  </si>
  <si>
    <t xml:space="preserve">zu 4. Gesamtübersicht und Festsetzung der Elternbeiträge </t>
  </si>
  <si>
    <t>dann bitte hier eintragen:</t>
  </si>
  <si>
    <t>(letztes Kindergartenjahr)</t>
  </si>
  <si>
    <t>4.1 Rechnerische Ermittlung der Staffelung</t>
  </si>
  <si>
    <t>Nur ausfüllen, wenn abweichend von 4.1.2 Kindergartenbetreuung:</t>
  </si>
  <si>
    <r>
      <t xml:space="preserve"> 4.1.2.1 Kindergartenbetreuung im </t>
    </r>
    <r>
      <rPr>
        <b/>
        <u/>
        <sz val="11"/>
        <rFont val="Source Sans Pro"/>
        <family val="2"/>
      </rPr>
      <t>Schulvorbereitungsjahr</t>
    </r>
    <r>
      <rPr>
        <b/>
        <sz val="11"/>
        <rFont val="Source Sans Pro"/>
        <family val="2"/>
      </rPr>
      <t xml:space="preserve"> </t>
    </r>
    <r>
      <rPr>
        <sz val="11"/>
        <rFont val="Source Sans Pro"/>
        <family val="2"/>
      </rPr>
      <t xml:space="preserve">(in Euro): </t>
    </r>
  </si>
  <si>
    <r>
      <t xml:space="preserve"> 4.2.2.1 Kindergartenbetreuung im </t>
    </r>
    <r>
      <rPr>
        <b/>
        <u/>
        <sz val="11"/>
        <rFont val="Source Sans Pro"/>
        <family val="2"/>
      </rPr>
      <t xml:space="preserve">Schulvorbereitungsjahr </t>
    </r>
    <r>
      <rPr>
        <sz val="11"/>
        <rFont val="Source Sans Pro"/>
        <family val="2"/>
      </rPr>
      <t xml:space="preserve">(in Euro): </t>
    </r>
  </si>
  <si>
    <t>(nur ausfüllen, wenn abweichend von 4.1)</t>
  </si>
  <si>
    <r>
      <t xml:space="preserve">4.2.3. Hortbetreuung </t>
    </r>
    <r>
      <rPr>
        <sz val="11"/>
        <rFont val="Source Sans Pro"/>
        <family val="2"/>
      </rPr>
      <t>(in Euro)</t>
    </r>
    <r>
      <rPr>
        <b/>
        <sz val="11"/>
        <rFont val="Source Sans Pro"/>
        <family val="2"/>
      </rPr>
      <t>:</t>
    </r>
  </si>
  <si>
    <r>
      <t xml:space="preserve">4.1.3. Hortbetreuung </t>
    </r>
    <r>
      <rPr>
        <sz val="11"/>
        <rFont val="Source Sans Pro"/>
        <family val="2"/>
      </rPr>
      <t>(in Euro)</t>
    </r>
    <r>
      <rPr>
        <b/>
        <sz val="11"/>
        <rFont val="Source Sans Pro"/>
        <family val="2"/>
      </rPr>
      <t>:</t>
    </r>
  </si>
  <si>
    <t>nach § 15 SächsKitaG</t>
  </si>
  <si>
    <r>
      <t xml:space="preserve">2.2 Anzahl der im Jahresdurchschnitt beschäftigten päd. Fachkräfte </t>
    </r>
    <r>
      <rPr>
        <sz val="8"/>
        <rFont val="Source Sans Pro"/>
        <family val="2"/>
      </rPr>
      <t>(ohne Integration und Schulvorbereitung)</t>
    </r>
  </si>
  <si>
    <t>der Stadt / Gemeinde</t>
  </si>
  <si>
    <r>
      <t xml:space="preserve">erforderlichen Personal- und Sachkosten nach § 14 Abs. 2 SächsKitaG, </t>
    </r>
    <r>
      <rPr>
        <u/>
        <sz val="10"/>
        <rFont val="Source Sans Pro"/>
        <family val="2"/>
      </rPr>
      <t>ohne Kosten für Integration und Schulvorbereitung.</t>
    </r>
  </si>
  <si>
    <t>Haushaltjahr 2023</t>
  </si>
  <si>
    <t>2.3 Personalkosten je 1,0 Vzä pro Monat / zzgl. Leitungsumlage / zzgl. mittelb. päd. Tätigkeit / zzgl. 4% zusätzliches Personal</t>
  </si>
  <si>
    <t>Verwaltung &amp; Hausmeisterkosten</t>
  </si>
  <si>
    <t>Heizung</t>
  </si>
  <si>
    <t>Unterh. Bewegl. Vermögen</t>
  </si>
  <si>
    <t>Unterhalt. Gebäude</t>
  </si>
  <si>
    <t>Müll</t>
  </si>
  <si>
    <t>Wartungen</t>
  </si>
  <si>
    <t>Jöhstadt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</si>
</sst>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;@"/>
    <numFmt numFmtId="166" formatCode="_-* #,##0.00\ [$€-407]_-;\-* #,##0.00\ [$€-407]_-;_-* &quot;-&quot;??\ [$€-407]_-;_-@_-"/>
    <numFmt numFmtId="167" formatCode="#,##0.00\ &quot;€&quot;"/>
    <numFmt numFmtId="168" formatCode="#,##0.00000\ &quot;Vzä&quot;;\-#,##0.00000\ &quot;Vzä&quot;"/>
  </numFmts>
  <fonts count="3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1"/>
      <name val="Source Sans Pro"/>
      <family val="2"/>
    </font>
    <font>
      <b/>
      <sz val="14"/>
      <name val="Source Sans Pro"/>
      <family val="2"/>
    </font>
    <font>
      <sz val="14"/>
      <name val="Source Sans Pro"/>
      <family val="2"/>
    </font>
    <font>
      <b/>
      <sz val="11"/>
      <name val="Source Sans Pro"/>
      <family val="2"/>
    </font>
    <font>
      <sz val="10"/>
      <name val="Source Sans Pro"/>
      <family val="2"/>
    </font>
    <font>
      <b/>
      <sz val="12"/>
      <name val="Source Sans Pro"/>
      <family val="2"/>
    </font>
    <font>
      <b/>
      <u/>
      <sz val="11"/>
      <name val="Source Sans Pro"/>
      <family val="2"/>
    </font>
    <font>
      <u/>
      <sz val="10"/>
      <name val="Source Sans Pro"/>
      <family val="2"/>
    </font>
    <font>
      <sz val="8"/>
      <name val="Source Sans Pro"/>
      <family val="2"/>
    </font>
    <font>
      <u/>
      <sz val="9"/>
      <name val="Source Sans Pro"/>
      <family val="2"/>
    </font>
    <font>
      <sz val="9"/>
      <name val="Source Sans Pro"/>
      <family val="2"/>
    </font>
    <font>
      <sz val="12"/>
      <name val="Source Sans Pro"/>
      <family val="2"/>
    </font>
    <font>
      <b/>
      <i/>
      <sz val="11"/>
      <color indexed="10"/>
      <name val="Source Sans Pro"/>
      <family val="2"/>
    </font>
    <font>
      <sz val="11"/>
      <color indexed="10"/>
      <name val="Source Sans Pro"/>
      <family val="2"/>
    </font>
    <font>
      <b/>
      <sz val="11"/>
      <color indexed="8"/>
      <name val="Source Sans Pro"/>
      <family val="2"/>
    </font>
    <font>
      <b/>
      <sz val="11"/>
      <color indexed="10"/>
      <name val="Source Sans Pro"/>
      <family val="2"/>
    </font>
    <font>
      <b/>
      <sz val="10"/>
      <name val="Source Sans Pro"/>
      <family val="2"/>
    </font>
    <font>
      <u/>
      <sz val="11"/>
      <name val="Source Sans Pro"/>
      <family val="2"/>
    </font>
    <font>
      <b/>
      <sz val="12"/>
      <color indexed="10"/>
      <name val="Source Sans Pro"/>
      <family val="2"/>
    </font>
    <font>
      <sz val="11"/>
      <color rgb="FFFF0000"/>
      <name val="Arial"/>
      <family val="2"/>
    </font>
    <font>
      <sz val="11"/>
      <color rgb="FFFF0000"/>
      <name val="Source Sans Pro"/>
      <family val="2"/>
    </font>
    <font>
      <b/>
      <sz val="11"/>
      <color rgb="FFFF0000"/>
      <name val="Source Sans Pro"/>
      <family val="2"/>
    </font>
    <font>
      <b/>
      <u/>
      <sz val="11"/>
      <color rgb="FFFF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2" fontId="7" fillId="0" borderId="0" xfId="0" applyNumberFormat="1" applyFont="1" applyFill="1" applyBorder="1"/>
    <xf numFmtId="0" fontId="11" fillId="0" borderId="0" xfId="0" applyFont="1"/>
    <xf numFmtId="0" fontId="8" fillId="0" borderId="0" xfId="0" applyFont="1" applyBorder="1"/>
    <xf numFmtId="0" fontId="8" fillId="0" borderId="0" xfId="0" applyFont="1" applyProtection="1"/>
    <xf numFmtId="0" fontId="8" fillId="0" borderId="0" xfId="0" applyFont="1" applyProtection="1">
      <protection locked="0" hidden="1"/>
    </xf>
    <xf numFmtId="0" fontId="8" fillId="0" borderId="0" xfId="0" applyFont="1" applyProtection="1">
      <protection locked="0"/>
    </xf>
    <xf numFmtId="2" fontId="3" fillId="0" borderId="0" xfId="0" applyNumberFormat="1" applyFont="1"/>
    <xf numFmtId="0" fontId="0" fillId="0" borderId="0" xfId="0" applyBorder="1"/>
    <xf numFmtId="166" fontId="3" fillId="0" borderId="0" xfId="0" applyNumberFormat="1" applyFont="1"/>
    <xf numFmtId="0" fontId="3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 applyBorder="1"/>
    <xf numFmtId="0" fontId="13" fillId="2" borderId="0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Border="1" applyProtection="1"/>
    <xf numFmtId="0" fontId="13" fillId="2" borderId="0" xfId="0" applyFont="1" applyFill="1" applyProtection="1">
      <protection locked="0" hidden="1"/>
    </xf>
    <xf numFmtId="0" fontId="13" fillId="2" borderId="0" xfId="0" applyFont="1" applyFill="1" applyBorder="1" applyProtection="1">
      <protection locked="0" hidden="1"/>
    </xf>
    <xf numFmtId="0" fontId="13" fillId="2" borderId="0" xfId="0" applyFont="1" applyFill="1"/>
    <xf numFmtId="0" fontId="17" fillId="0" borderId="0" xfId="0" applyFont="1"/>
    <xf numFmtId="0" fontId="13" fillId="2" borderId="0" xfId="0" applyFont="1" applyFill="1" applyBorder="1"/>
    <xf numFmtId="0" fontId="13" fillId="0" borderId="0" xfId="0" applyFont="1" applyProtection="1"/>
    <xf numFmtId="0" fontId="13" fillId="0" borderId="0" xfId="0" applyFont="1" applyProtection="1">
      <protection locked="0" hidden="1"/>
    </xf>
    <xf numFmtId="0" fontId="16" fillId="0" borderId="0" xfId="0" applyFont="1" applyAlignment="1">
      <alignment horizontal="right"/>
    </xf>
    <xf numFmtId="7" fontId="16" fillId="2" borderId="1" xfId="0" applyNumberFormat="1" applyFont="1" applyFill="1" applyBorder="1" applyAlignment="1" applyProtection="1">
      <alignment horizontal="right"/>
      <protection locked="0" hidden="1"/>
    </xf>
    <xf numFmtId="0" fontId="17" fillId="0" borderId="0" xfId="0" applyFont="1" applyAlignment="1">
      <alignment horizontal="right"/>
    </xf>
    <xf numFmtId="10" fontId="16" fillId="3" borderId="1" xfId="1" applyNumberFormat="1" applyFont="1" applyFill="1" applyBorder="1" applyAlignment="1" applyProtection="1"/>
    <xf numFmtId="0" fontId="18" fillId="0" borderId="0" xfId="0" applyFont="1"/>
    <xf numFmtId="0" fontId="33" fillId="0" borderId="0" xfId="0" applyFont="1"/>
    <xf numFmtId="7" fontId="16" fillId="0" borderId="0" xfId="0" applyNumberFormat="1" applyFont="1" applyFill="1" applyBorder="1" applyAlignment="1" applyProtection="1">
      <alignment horizontal="right"/>
      <protection locked="0"/>
    </xf>
    <xf numFmtId="7" fontId="13" fillId="0" borderId="0" xfId="0" applyNumberFormat="1" applyFont="1"/>
    <xf numFmtId="0" fontId="16" fillId="0" borderId="0" xfId="0" applyFont="1" applyBorder="1" applyAlignment="1">
      <alignment horizontal="right"/>
    </xf>
    <xf numFmtId="10" fontId="16" fillId="3" borderId="1" xfId="1" applyNumberFormat="1" applyFont="1" applyFill="1" applyBorder="1" applyAlignment="1" applyProtection="1">
      <alignment horizontal="right"/>
    </xf>
    <xf numFmtId="0" fontId="16" fillId="0" borderId="0" xfId="0" applyFont="1" applyFill="1" applyBorder="1"/>
    <xf numFmtId="0" fontId="13" fillId="0" borderId="0" xfId="0" applyFont="1" applyFill="1" applyBorder="1"/>
    <xf numFmtId="10" fontId="16" fillId="3" borderId="1" xfId="1" applyNumberFormat="1" applyFont="1" applyFill="1" applyBorder="1" applyProtection="1"/>
    <xf numFmtId="0" fontId="19" fillId="0" borderId="0" xfId="0" applyFont="1"/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0" fillId="0" borderId="0" xfId="0" applyFont="1" applyFill="1" applyBorder="1"/>
    <xf numFmtId="0" fontId="16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/>
    <xf numFmtId="0" fontId="13" fillId="0" borderId="2" xfId="0" applyFont="1" applyFill="1" applyBorder="1"/>
    <xf numFmtId="7" fontId="13" fillId="2" borderId="3" xfId="0" applyNumberFormat="1" applyFont="1" applyFill="1" applyBorder="1" applyAlignment="1" applyProtection="1">
      <alignment horizontal="right"/>
      <protection locked="0" hidden="1"/>
    </xf>
    <xf numFmtId="166" fontId="13" fillId="3" borderId="3" xfId="0" applyNumberFormat="1" applyFont="1" applyFill="1" applyBorder="1"/>
    <xf numFmtId="0" fontId="13" fillId="0" borderId="0" xfId="0" quotePrefix="1" applyFont="1" applyBorder="1" applyAlignment="1">
      <alignment horizontal="center"/>
    </xf>
    <xf numFmtId="7" fontId="13" fillId="3" borderId="3" xfId="0" applyNumberFormat="1" applyFont="1" applyFill="1" applyBorder="1" applyAlignment="1" applyProtection="1">
      <alignment horizontal="right"/>
    </xf>
    <xf numFmtId="0" fontId="17" fillId="0" borderId="0" xfId="0" applyFont="1" applyBorder="1"/>
    <xf numFmtId="10" fontId="13" fillId="3" borderId="3" xfId="1" applyNumberFormat="1" applyFont="1" applyFill="1" applyBorder="1" applyAlignment="1" applyProtection="1">
      <alignment horizontal="right"/>
    </xf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16" fillId="0" borderId="0" xfId="0" applyFont="1" applyBorder="1"/>
    <xf numFmtId="0" fontId="21" fillId="0" borderId="0" xfId="0" applyFont="1"/>
    <xf numFmtId="9" fontId="13" fillId="0" borderId="0" xfId="0" applyNumberFormat="1" applyFont="1"/>
    <xf numFmtId="0" fontId="23" fillId="0" borderId="0" xfId="0" applyFont="1" applyFill="1" applyBorder="1"/>
    <xf numFmtId="9" fontId="13" fillId="0" borderId="0" xfId="0" applyNumberFormat="1" applyFont="1" applyBorder="1"/>
    <xf numFmtId="7" fontId="13" fillId="0" borderId="0" xfId="0" applyNumberFormat="1" applyFont="1" applyFill="1" applyBorder="1" applyAlignment="1" applyProtection="1">
      <alignment horizontal="right"/>
    </xf>
    <xf numFmtId="167" fontId="13" fillId="3" borderId="3" xfId="0" applyNumberFormat="1" applyFont="1" applyFill="1" applyBorder="1" applyAlignment="1" applyProtection="1">
      <alignment horizontal="right"/>
    </xf>
    <xf numFmtId="7" fontId="13" fillId="2" borderId="3" xfId="0" applyNumberFormat="1" applyFont="1" applyFill="1" applyBorder="1" applyProtection="1">
      <protection locked="0" hidden="1"/>
    </xf>
    <xf numFmtId="0" fontId="13" fillId="2" borderId="4" xfId="0" applyFont="1" applyFill="1" applyBorder="1" applyProtection="1">
      <protection locked="0" hidden="1"/>
    </xf>
    <xf numFmtId="0" fontId="13" fillId="2" borderId="5" xfId="0" applyFont="1" applyFill="1" applyBorder="1" applyProtection="1">
      <protection locked="0" hidden="1"/>
    </xf>
    <xf numFmtId="0" fontId="13" fillId="2" borderId="6" xfId="0" applyFont="1" applyFill="1" applyBorder="1" applyProtection="1">
      <protection locked="0" hidden="1"/>
    </xf>
    <xf numFmtId="0" fontId="13" fillId="2" borderId="2" xfId="0" applyFont="1" applyFill="1" applyBorder="1" applyProtection="1">
      <protection locked="0" hidden="1"/>
    </xf>
    <xf numFmtId="0" fontId="23" fillId="2" borderId="6" xfId="0" applyFont="1" applyFill="1" applyBorder="1" applyProtection="1">
      <protection locked="0" hidden="1"/>
    </xf>
    <xf numFmtId="0" fontId="23" fillId="2" borderId="2" xfId="0" applyFont="1" applyFill="1" applyBorder="1" applyProtection="1">
      <protection locked="0" hidden="1"/>
    </xf>
    <xf numFmtId="0" fontId="13" fillId="2" borderId="7" xfId="0" applyFont="1" applyFill="1" applyBorder="1" applyProtection="1">
      <protection locked="0" hidden="1"/>
    </xf>
    <xf numFmtId="0" fontId="13" fillId="2" borderId="8" xfId="0" applyFont="1" applyFill="1" applyBorder="1" applyProtection="1">
      <protection locked="0" hidden="1"/>
    </xf>
    <xf numFmtId="0" fontId="13" fillId="0" borderId="0" xfId="0" applyFont="1" applyBorder="1" applyProtection="1">
      <protection locked="0"/>
    </xf>
    <xf numFmtId="7" fontId="13" fillId="3" borderId="9" xfId="0" applyNumberFormat="1" applyFont="1" applyFill="1" applyBorder="1" applyProtection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6" fillId="3" borderId="1" xfId="0" applyFont="1" applyFill="1" applyBorder="1"/>
    <xf numFmtId="0" fontId="16" fillId="3" borderId="10" xfId="0" applyFont="1" applyFill="1" applyBorder="1" applyAlignment="1">
      <alignment horizontal="center"/>
    </xf>
    <xf numFmtId="0" fontId="13" fillId="2" borderId="11" xfId="0" applyFont="1" applyFill="1" applyBorder="1" applyAlignment="1" applyProtection="1">
      <alignment horizontal="center"/>
      <protection locked="0" hidden="1"/>
    </xf>
    <xf numFmtId="0" fontId="13" fillId="3" borderId="12" xfId="0" applyFont="1" applyFill="1" applyBorder="1" applyProtection="1"/>
    <xf numFmtId="2" fontId="16" fillId="3" borderId="8" xfId="0" applyNumberFormat="1" applyFont="1" applyFill="1" applyBorder="1" applyProtection="1"/>
    <xf numFmtId="2" fontId="13" fillId="3" borderId="8" xfId="0" applyNumberFormat="1" applyFont="1" applyFill="1" applyBorder="1" applyProtection="1"/>
    <xf numFmtId="2" fontId="13" fillId="3" borderId="13" xfId="0" applyNumberFormat="1" applyFont="1" applyFill="1" applyBorder="1" applyProtection="1"/>
    <xf numFmtId="0" fontId="13" fillId="3" borderId="14" xfId="0" applyFont="1" applyFill="1" applyBorder="1" applyProtection="1"/>
    <xf numFmtId="2" fontId="13" fillId="3" borderId="15" xfId="0" applyNumberFormat="1" applyFont="1" applyFill="1" applyBorder="1" applyProtection="1"/>
    <xf numFmtId="0" fontId="13" fillId="3" borderId="16" xfId="0" applyFont="1" applyFill="1" applyBorder="1" applyProtection="1"/>
    <xf numFmtId="2" fontId="13" fillId="3" borderId="17" xfId="0" applyNumberFormat="1" applyFont="1" applyFill="1" applyBorder="1" applyProtection="1"/>
    <xf numFmtId="2" fontId="13" fillId="3" borderId="18" xfId="0" applyNumberFormat="1" applyFont="1" applyFill="1" applyBorder="1" applyProtection="1"/>
    <xf numFmtId="0" fontId="13" fillId="0" borderId="19" xfId="0" applyFont="1" applyFill="1" applyBorder="1"/>
    <xf numFmtId="0" fontId="26" fillId="0" borderId="19" xfId="0" applyFont="1" applyBorder="1"/>
    <xf numFmtId="2" fontId="13" fillId="0" borderId="19" xfId="0" applyNumberFormat="1" applyFont="1" applyFill="1" applyBorder="1"/>
    <xf numFmtId="0" fontId="13" fillId="3" borderId="20" xfId="0" applyFont="1" applyFill="1" applyBorder="1" applyProtection="1"/>
    <xf numFmtId="2" fontId="13" fillId="3" borderId="21" xfId="0" applyNumberFormat="1" applyFont="1" applyFill="1" applyBorder="1" applyProtection="1"/>
    <xf numFmtId="2" fontId="13" fillId="3" borderId="22" xfId="0" applyNumberFormat="1" applyFont="1" applyFill="1" applyBorder="1" applyProtection="1"/>
    <xf numFmtId="2" fontId="13" fillId="3" borderId="23" xfId="0" applyNumberFormat="1" applyFont="1" applyFill="1" applyBorder="1" applyProtection="1"/>
    <xf numFmtId="2" fontId="13" fillId="3" borderId="24" xfId="0" applyNumberFormat="1" applyFont="1" applyFill="1" applyBorder="1" applyProtection="1"/>
    <xf numFmtId="2" fontId="13" fillId="3" borderId="25" xfId="0" applyNumberFormat="1" applyFont="1" applyFill="1" applyBorder="1" applyProtection="1"/>
    <xf numFmtId="2" fontId="13" fillId="3" borderId="26" xfId="0" applyNumberFormat="1" applyFont="1" applyFill="1" applyBorder="1" applyProtection="1"/>
    <xf numFmtId="0" fontId="16" fillId="0" borderId="27" xfId="0" applyFont="1" applyBorder="1"/>
    <xf numFmtId="0" fontId="13" fillId="2" borderId="28" xfId="0" applyFont="1" applyFill="1" applyBorder="1" applyAlignment="1" applyProtection="1">
      <alignment horizontal="center"/>
      <protection locked="0" hidden="1"/>
    </xf>
    <xf numFmtId="2" fontId="13" fillId="3" borderId="29" xfId="0" applyNumberFormat="1" applyFont="1" applyFill="1" applyBorder="1" applyProtection="1"/>
    <xf numFmtId="0" fontId="26" fillId="0" borderId="0" xfId="0" applyFont="1" applyBorder="1"/>
    <xf numFmtId="2" fontId="13" fillId="0" borderId="0" xfId="0" applyNumberFormat="1" applyFont="1" applyFill="1" applyBorder="1"/>
    <xf numFmtId="0" fontId="28" fillId="0" borderId="0" xfId="0" applyFont="1"/>
    <xf numFmtId="0" fontId="16" fillId="2" borderId="10" xfId="0" applyFont="1" applyFill="1" applyBorder="1" applyAlignment="1" applyProtection="1">
      <alignment horizontal="center"/>
      <protection locked="0" hidden="1"/>
    </xf>
    <xf numFmtId="0" fontId="13" fillId="3" borderId="12" xfId="0" applyFont="1" applyFill="1" applyBorder="1"/>
    <xf numFmtId="2" fontId="16" fillId="2" borderId="8" xfId="0" applyNumberFormat="1" applyFont="1" applyFill="1" applyBorder="1" applyProtection="1">
      <protection locked="0" hidden="1"/>
    </xf>
    <xf numFmtId="2" fontId="13" fillId="2" borderId="8" xfId="0" applyNumberFormat="1" applyFont="1" applyFill="1" applyBorder="1" applyProtection="1">
      <protection locked="0" hidden="1"/>
    </xf>
    <xf numFmtId="2" fontId="13" fillId="2" borderId="30" xfId="0" applyNumberFormat="1" applyFont="1" applyFill="1" applyBorder="1" applyProtection="1">
      <protection locked="0" hidden="1"/>
    </xf>
    <xf numFmtId="0" fontId="13" fillId="3" borderId="14" xfId="0" applyFont="1" applyFill="1" applyBorder="1"/>
    <xf numFmtId="0" fontId="13" fillId="3" borderId="16" xfId="0" applyFont="1" applyFill="1" applyBorder="1"/>
    <xf numFmtId="2" fontId="13" fillId="2" borderId="17" xfId="0" applyNumberFormat="1" applyFont="1" applyFill="1" applyBorder="1" applyProtection="1">
      <protection locked="0" hidden="1"/>
    </xf>
    <xf numFmtId="2" fontId="13" fillId="2" borderId="31" xfId="0" applyNumberFormat="1" applyFont="1" applyFill="1" applyBorder="1" applyProtection="1">
      <protection locked="0" hidden="1"/>
    </xf>
    <xf numFmtId="0" fontId="13" fillId="3" borderId="20" xfId="0" applyFont="1" applyFill="1" applyBorder="1"/>
    <xf numFmtId="2" fontId="13" fillId="2" borderId="22" xfId="0" applyNumberFormat="1" applyFont="1" applyFill="1" applyBorder="1" applyProtection="1">
      <protection locked="0" hidden="1"/>
    </xf>
    <xf numFmtId="2" fontId="13" fillId="2" borderId="32" xfId="0" applyNumberFormat="1" applyFont="1" applyFill="1" applyBorder="1" applyProtection="1">
      <protection locked="0" hidden="1"/>
    </xf>
    <xf numFmtId="2" fontId="13" fillId="2" borderId="25" xfId="0" applyNumberFormat="1" applyFont="1" applyFill="1" applyBorder="1" applyProtection="1">
      <protection locked="0" hidden="1"/>
    </xf>
    <xf numFmtId="2" fontId="13" fillId="2" borderId="33" xfId="0" applyNumberFormat="1" applyFont="1" applyFill="1" applyBorder="1" applyProtection="1">
      <protection locked="0" hidden="1"/>
    </xf>
    <xf numFmtId="2" fontId="13" fillId="2" borderId="34" xfId="0" applyNumberFormat="1" applyFont="1" applyFill="1" applyBorder="1" applyProtection="1">
      <protection locked="0" hidden="1"/>
    </xf>
    <xf numFmtId="2" fontId="27" fillId="2" borderId="8" xfId="0" applyNumberFormat="1" applyFont="1" applyFill="1" applyBorder="1" applyProtection="1">
      <protection locked="0" hidden="1"/>
    </xf>
    <xf numFmtId="2" fontId="13" fillId="2" borderId="29" xfId="0" applyNumberFormat="1" applyFont="1" applyFill="1" applyBorder="1" applyProtection="1">
      <protection locked="0" hidden="1"/>
    </xf>
    <xf numFmtId="49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9" fillId="0" borderId="0" xfId="0" applyFont="1" applyFill="1" applyBorder="1"/>
    <xf numFmtId="0" fontId="13" fillId="0" borderId="0" xfId="0" applyFont="1" applyFill="1" applyBorder="1" applyProtection="1">
      <protection locked="0"/>
    </xf>
    <xf numFmtId="0" fontId="13" fillId="0" borderId="0" xfId="0" applyFont="1" applyFill="1"/>
    <xf numFmtId="0" fontId="16" fillId="2" borderId="3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/>
    <xf numFmtId="0" fontId="13" fillId="0" borderId="36" xfId="0" applyFont="1" applyBorder="1"/>
    <xf numFmtId="0" fontId="30" fillId="0" borderId="36" xfId="0" applyFont="1" applyFill="1" applyBorder="1"/>
    <xf numFmtId="0" fontId="13" fillId="0" borderId="36" xfId="0" applyFont="1" applyFill="1" applyBorder="1"/>
    <xf numFmtId="0" fontId="19" fillId="0" borderId="36" xfId="0" applyFont="1" applyFill="1" applyBorder="1"/>
    <xf numFmtId="0" fontId="17" fillId="0" borderId="36" xfId="0" applyFont="1" applyBorder="1"/>
    <xf numFmtId="2" fontId="17" fillId="0" borderId="0" xfId="0" applyNumberFormat="1" applyFont="1" applyFill="1" applyBorder="1"/>
    <xf numFmtId="0" fontId="12" fillId="0" borderId="0" xfId="0" applyFont="1"/>
    <xf numFmtId="0" fontId="30" fillId="0" borderId="0" xfId="0" applyFont="1"/>
    <xf numFmtId="0" fontId="9" fillId="0" borderId="0" xfId="0" applyFont="1"/>
    <xf numFmtId="14" fontId="16" fillId="0" borderId="0" xfId="0" applyNumberFormat="1" applyFont="1" applyFill="1" applyBorder="1"/>
    <xf numFmtId="14" fontId="34" fillId="0" borderId="0" xfId="0" applyNumberFormat="1" applyFont="1" applyFill="1" applyBorder="1"/>
    <xf numFmtId="0" fontId="25" fillId="0" borderId="27" xfId="0" applyFont="1" applyBorder="1"/>
    <xf numFmtId="0" fontId="13" fillId="0" borderId="27" xfId="0" applyFont="1" applyFill="1" applyBorder="1"/>
    <xf numFmtId="0" fontId="8" fillId="0" borderId="37" xfId="0" applyFont="1" applyBorder="1"/>
    <xf numFmtId="0" fontId="26" fillId="0" borderId="27" xfId="0" applyFont="1" applyBorder="1"/>
    <xf numFmtId="0" fontId="8" fillId="0" borderId="0" xfId="0" applyFont="1" applyBorder="1" applyProtection="1"/>
    <xf numFmtId="0" fontId="25" fillId="0" borderId="0" xfId="0" applyFont="1" applyBorder="1"/>
    <xf numFmtId="0" fontId="35" fillId="0" borderId="0" xfId="0" applyFont="1" applyFill="1" applyBorder="1" applyProtection="1"/>
    <xf numFmtId="44" fontId="13" fillId="3" borderId="3" xfId="0" applyNumberFormat="1" applyFont="1" applyFill="1" applyBorder="1" applyAlignment="1" applyProtection="1">
      <alignment horizontal="right"/>
    </xf>
    <xf numFmtId="0" fontId="13" fillId="2" borderId="38" xfId="0" applyFont="1" applyFill="1" applyBorder="1" applyAlignment="1" applyProtection="1">
      <alignment horizontal="center"/>
      <protection locked="0" hidden="1"/>
    </xf>
    <xf numFmtId="10" fontId="16" fillId="0" borderId="0" xfId="1" applyNumberFormat="1" applyFont="1" applyFill="1" applyBorder="1" applyAlignment="1" applyProtection="1">
      <alignment horizontal="right"/>
    </xf>
    <xf numFmtId="2" fontId="13" fillId="0" borderId="0" xfId="0" applyNumberFormat="1" applyFont="1" applyFill="1" applyBorder="1" applyProtection="1">
      <protection locked="0" hidden="1"/>
    </xf>
    <xf numFmtId="2" fontId="13" fillId="0" borderId="37" xfId="0" applyNumberFormat="1" applyFont="1" applyFill="1" applyBorder="1" applyProtection="1">
      <protection locked="0" hidden="1"/>
    </xf>
    <xf numFmtId="2" fontId="27" fillId="3" borderId="8" xfId="0" applyNumberFormat="1" applyFont="1" applyFill="1" applyBorder="1" applyProtection="1"/>
    <xf numFmtId="2" fontId="13" fillId="3" borderId="39" xfId="0" applyNumberFormat="1" applyFont="1" applyFill="1" applyBorder="1" applyProtection="1"/>
    <xf numFmtId="0" fontId="17" fillId="0" borderId="0" xfId="0" applyFont="1" applyProtection="1"/>
    <xf numFmtId="2" fontId="16" fillId="2" borderId="22" xfId="0" applyNumberFormat="1" applyFont="1" applyFill="1" applyBorder="1" applyProtection="1">
      <protection locked="0" hidden="1"/>
    </xf>
    <xf numFmtId="0" fontId="16" fillId="2" borderId="11" xfId="0" applyFont="1" applyFill="1" applyBorder="1" applyAlignment="1" applyProtection="1">
      <alignment horizontal="center"/>
      <protection locked="0" hidden="1"/>
    </xf>
    <xf numFmtId="0" fontId="31" fillId="0" borderId="0" xfId="0" applyFont="1"/>
    <xf numFmtId="49" fontId="13" fillId="2" borderId="4" xfId="0" applyNumberFormat="1" applyFont="1" applyFill="1" applyBorder="1" applyAlignment="1" applyProtection="1">
      <alignment vertical="top"/>
      <protection locked="0" hidden="1"/>
    </xf>
    <xf numFmtId="49" fontId="13" fillId="2" borderId="35" xfId="0" applyNumberFormat="1" applyFont="1" applyFill="1" applyBorder="1" applyAlignment="1" applyProtection="1">
      <alignment vertical="top"/>
      <protection locked="0" hidden="1"/>
    </xf>
    <xf numFmtId="49" fontId="13" fillId="2" borderId="5" xfId="0" applyNumberFormat="1" applyFont="1" applyFill="1" applyBorder="1" applyAlignment="1" applyProtection="1">
      <alignment vertical="top"/>
      <protection locked="0" hidden="1"/>
    </xf>
    <xf numFmtId="49" fontId="13" fillId="2" borderId="6" xfId="0" applyNumberFormat="1" applyFont="1" applyFill="1" applyBorder="1" applyAlignment="1" applyProtection="1">
      <alignment vertical="top"/>
      <protection locked="0" hidden="1"/>
    </xf>
    <xf numFmtId="49" fontId="13" fillId="2" borderId="0" xfId="0" applyNumberFormat="1" applyFont="1" applyFill="1" applyBorder="1" applyAlignment="1" applyProtection="1">
      <alignment vertical="top"/>
      <protection locked="0" hidden="1"/>
    </xf>
    <xf numFmtId="49" fontId="13" fillId="2" borderId="2" xfId="0" applyNumberFormat="1" applyFont="1" applyFill="1" applyBorder="1" applyAlignment="1" applyProtection="1">
      <alignment vertical="top"/>
      <protection locked="0" hidden="1"/>
    </xf>
    <xf numFmtId="49" fontId="13" fillId="2" borderId="7" xfId="0" applyNumberFormat="1" applyFont="1" applyFill="1" applyBorder="1" applyAlignment="1" applyProtection="1">
      <alignment vertical="top"/>
      <protection locked="0" hidden="1"/>
    </xf>
    <xf numFmtId="49" fontId="13" fillId="2" borderId="36" xfId="0" applyNumberFormat="1" applyFont="1" applyFill="1" applyBorder="1" applyAlignment="1" applyProtection="1">
      <alignment vertical="top"/>
      <protection locked="0" hidden="1"/>
    </xf>
    <xf numFmtId="49" fontId="13" fillId="2" borderId="8" xfId="0" applyNumberFormat="1" applyFont="1" applyFill="1" applyBorder="1" applyAlignment="1" applyProtection="1">
      <alignment vertical="top"/>
      <protection locked="0" hidden="1"/>
    </xf>
    <xf numFmtId="168" fontId="13" fillId="2" borderId="3" xfId="0" applyNumberFormat="1" applyFont="1" applyFill="1" applyBorder="1" applyAlignment="1" applyProtection="1">
      <alignment horizontal="right"/>
      <protection locked="0" hidden="1"/>
    </xf>
    <xf numFmtId="166" fontId="13" fillId="3" borderId="3" xfId="2" applyNumberFormat="1" applyFont="1" applyFill="1" applyBorder="1"/>
    <xf numFmtId="0" fontId="21" fillId="0" borderId="0" xfId="0" applyFont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9" fontId="13" fillId="0" borderId="0" xfId="0" applyNumberFormat="1" applyFont="1"/>
    <xf numFmtId="9" fontId="13" fillId="0" borderId="2" xfId="0" applyNumberFormat="1" applyFont="1" applyBorder="1"/>
    <xf numFmtId="9" fontId="13" fillId="0" borderId="0" xfId="0" applyNumberFormat="1" applyFont="1" applyBorder="1"/>
    <xf numFmtId="49" fontId="16" fillId="2" borderId="40" xfId="0" applyNumberFormat="1" applyFont="1" applyFill="1" applyBorder="1" applyAlignment="1" applyProtection="1">
      <protection locked="0" hidden="1"/>
    </xf>
    <xf numFmtId="49" fontId="16" fillId="2" borderId="41" xfId="0" applyNumberFormat="1" applyFont="1" applyFill="1" applyBorder="1" applyAlignment="1" applyProtection="1">
      <protection locked="0" hidden="1"/>
    </xf>
    <xf numFmtId="49" fontId="16" fillId="2" borderId="42" xfId="0" applyNumberFormat="1" applyFont="1" applyFill="1" applyBorder="1" applyAlignment="1" applyProtection="1">
      <protection locked="0" hidden="1"/>
    </xf>
    <xf numFmtId="164" fontId="16" fillId="4" borderId="40" xfId="0" applyNumberFormat="1" applyFont="1" applyFill="1" applyBorder="1" applyAlignment="1" applyProtection="1">
      <protection hidden="1"/>
    </xf>
    <xf numFmtId="164" fontId="16" fillId="4" borderId="41" xfId="0" applyNumberFormat="1" applyFont="1" applyFill="1" applyBorder="1" applyAlignment="1" applyProtection="1">
      <protection hidden="1"/>
    </xf>
    <xf numFmtId="164" fontId="16" fillId="4" borderId="42" xfId="0" applyNumberFormat="1" applyFont="1" applyFill="1" applyBorder="1" applyAlignment="1" applyProtection="1">
      <protection hidden="1"/>
    </xf>
    <xf numFmtId="165" fontId="16" fillId="2" borderId="40" xfId="0" applyNumberFormat="1" applyFont="1" applyFill="1" applyBorder="1" applyAlignment="1" applyProtection="1">
      <alignment horizontal="center"/>
      <protection locked="0" hidden="1"/>
    </xf>
    <xf numFmtId="165" fontId="29" fillId="0" borderId="41" xfId="0" applyNumberFormat="1" applyFont="1" applyBorder="1" applyAlignment="1" applyProtection="1">
      <alignment horizontal="center"/>
      <protection locked="0" hidden="1"/>
    </xf>
    <xf numFmtId="165" fontId="29" fillId="0" borderId="42" xfId="0" applyNumberFormat="1" applyFont="1" applyBorder="1" applyAlignment="1" applyProtection="1">
      <alignment horizontal="center"/>
      <protection locked="0" hidden="1"/>
    </xf>
    <xf numFmtId="164" fontId="16" fillId="3" borderId="40" xfId="0" applyNumberFormat="1" applyFont="1" applyFill="1" applyBorder="1" applyAlignment="1" applyProtection="1">
      <alignment horizontal="center"/>
    </xf>
    <xf numFmtId="164" fontId="16" fillId="3" borderId="41" xfId="0" applyNumberFormat="1" applyFont="1" applyFill="1" applyBorder="1" applyAlignment="1" applyProtection="1">
      <alignment horizontal="center"/>
    </xf>
    <xf numFmtId="164" fontId="16" fillId="3" borderId="42" xfId="0" applyNumberFormat="1" applyFont="1" applyFill="1" applyBorder="1" applyAlignment="1" applyProtection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0</xdr:col>
      <xdr:colOff>657225</xdr:colOff>
      <xdr:row>2</xdr:row>
      <xdr:rowOff>104775</xdr:rowOff>
    </xdr:to>
    <xdr:sp macro="" textlink="">
      <xdr:nvSpPr>
        <xdr:cNvPr id="1135" name="AutoShape 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14300" y="142875"/>
          <a:ext cx="542925" cy="390525"/>
        </a:xfrm>
        <a:prstGeom prst="rightArrow">
          <a:avLst>
            <a:gd name="adj1" fmla="val 50000"/>
            <a:gd name="adj2" fmla="val 347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view="pageLayout" topLeftCell="A37" zoomScale="90" zoomScaleNormal="100" zoomScaleSheetLayoutView="90" zoomScalePageLayoutView="90" workbookViewId="0">
      <selection activeCell="I61" sqref="I61"/>
    </sheetView>
  </sheetViews>
  <sheetFormatPr baseColWidth="10" defaultRowHeight="12.75" x14ac:dyDescent="0.2"/>
  <cols>
    <col min="10" max="10" width="12.42578125" customWidth="1"/>
  </cols>
  <sheetData>
    <row r="1" spans="1:10" ht="15" x14ac:dyDescent="0.25">
      <c r="A1" s="21"/>
      <c r="B1" s="21"/>
      <c r="C1" s="21"/>
      <c r="D1" s="21"/>
      <c r="E1" s="21"/>
      <c r="F1" s="21"/>
      <c r="G1" s="21"/>
      <c r="H1" s="21"/>
      <c r="I1" s="21"/>
      <c r="J1" s="10"/>
    </row>
    <row r="2" spans="1:10" ht="18.75" x14ac:dyDescent="0.3">
      <c r="A2" s="21"/>
      <c r="B2" s="22" t="s">
        <v>56</v>
      </c>
      <c r="C2" s="23"/>
      <c r="D2" s="23"/>
      <c r="E2" s="23"/>
      <c r="F2" s="23"/>
      <c r="G2" s="23"/>
      <c r="H2" s="21"/>
      <c r="I2" s="21"/>
      <c r="J2" s="10"/>
    </row>
    <row r="3" spans="1:10" ht="18.75" x14ac:dyDescent="0.3">
      <c r="A3" s="21"/>
      <c r="B3" s="22"/>
      <c r="C3" s="23"/>
      <c r="D3" s="23"/>
      <c r="E3" s="23"/>
      <c r="F3" s="23"/>
      <c r="G3" s="23"/>
      <c r="H3" s="21"/>
      <c r="I3" s="21"/>
      <c r="J3" s="10"/>
    </row>
    <row r="4" spans="1:10" ht="15" x14ac:dyDescent="0.25">
      <c r="A4" s="24" t="s">
        <v>55</v>
      </c>
      <c r="B4" s="21"/>
      <c r="C4" s="21"/>
      <c r="D4" s="21"/>
      <c r="E4" s="21"/>
      <c r="F4" s="21"/>
      <c r="G4" s="21"/>
      <c r="H4" s="21"/>
      <c r="I4" s="21"/>
      <c r="J4" s="10"/>
    </row>
    <row r="5" spans="1:10" ht="15" x14ac:dyDescent="0.25">
      <c r="A5" s="24" t="s">
        <v>95</v>
      </c>
      <c r="B5" s="21"/>
      <c r="C5" s="21"/>
      <c r="D5" s="21"/>
      <c r="E5" s="21"/>
      <c r="F5" s="21"/>
      <c r="G5" s="21"/>
      <c r="H5" s="21"/>
      <c r="I5" s="21"/>
      <c r="J5" s="10"/>
    </row>
    <row r="6" spans="1:10" ht="15" x14ac:dyDescent="0.25">
      <c r="A6" s="21"/>
      <c r="B6" s="21"/>
      <c r="C6" s="21"/>
      <c r="D6" s="21"/>
      <c r="E6" s="21"/>
      <c r="F6" s="21"/>
      <c r="G6" s="21"/>
      <c r="H6" s="21"/>
      <c r="I6" s="21"/>
      <c r="J6" s="10"/>
    </row>
    <row r="7" spans="1:10" ht="15" x14ac:dyDescent="0.25">
      <c r="A7" s="24" t="s">
        <v>0</v>
      </c>
      <c r="B7" s="21"/>
      <c r="C7" s="21"/>
      <c r="D7" s="21"/>
      <c r="E7" s="21"/>
      <c r="F7" s="21"/>
      <c r="G7" s="21"/>
      <c r="H7" s="21"/>
      <c r="I7" s="21"/>
      <c r="J7" s="10"/>
    </row>
    <row r="8" spans="1:10" ht="15" x14ac:dyDescent="0.25">
      <c r="A8" s="21"/>
      <c r="B8" s="21"/>
      <c r="C8" s="21"/>
      <c r="D8" s="21"/>
      <c r="E8" s="21"/>
      <c r="F8" s="21"/>
      <c r="G8" s="21"/>
      <c r="H8" s="21"/>
      <c r="I8" s="21"/>
      <c r="J8" s="10"/>
    </row>
    <row r="9" spans="1:10" ht="15.75" customHeight="1" x14ac:dyDescent="0.25">
      <c r="A9" s="24" t="s">
        <v>30</v>
      </c>
      <c r="B9" s="25"/>
      <c r="C9" s="25"/>
      <c r="D9" s="21"/>
      <c r="E9" s="25"/>
      <c r="F9" s="25"/>
      <c r="G9" s="21"/>
      <c r="H9" s="21"/>
      <c r="I9" s="21"/>
      <c r="J9" s="10"/>
    </row>
    <row r="10" spans="1:10" ht="15.75" customHeight="1" x14ac:dyDescent="0.25">
      <c r="A10" s="26" t="s">
        <v>32</v>
      </c>
      <c r="B10" s="27"/>
      <c r="C10" s="26"/>
      <c r="D10" s="27"/>
      <c r="E10" s="26"/>
      <c r="F10" s="28"/>
      <c r="G10" s="28"/>
      <c r="H10" s="28"/>
      <c r="I10" s="21"/>
      <c r="J10" s="10"/>
    </row>
    <row r="11" spans="1:10" ht="15.75" customHeight="1" x14ac:dyDescent="0.25">
      <c r="A11" s="26" t="s">
        <v>60</v>
      </c>
      <c r="B11" s="27" t="s">
        <v>39</v>
      </c>
      <c r="C11" s="26"/>
      <c r="D11" s="27"/>
      <c r="E11" s="26"/>
      <c r="F11" s="28"/>
      <c r="G11" s="28"/>
      <c r="H11" s="28"/>
      <c r="I11" s="21"/>
      <c r="J11" s="10"/>
    </row>
    <row r="12" spans="1:10" ht="15.75" customHeight="1" x14ac:dyDescent="0.25">
      <c r="A12" s="26" t="s">
        <v>40</v>
      </c>
      <c r="B12" s="27"/>
      <c r="C12" s="26"/>
      <c r="D12" s="26"/>
      <c r="E12" s="26"/>
      <c r="F12" s="28"/>
      <c r="G12" s="28"/>
      <c r="H12" s="28"/>
      <c r="I12" s="21"/>
      <c r="J12" s="10"/>
    </row>
    <row r="13" spans="1:10" ht="15.75" customHeight="1" x14ac:dyDescent="0.25">
      <c r="A13" s="26" t="s">
        <v>41</v>
      </c>
      <c r="B13" s="27"/>
      <c r="C13" s="26"/>
      <c r="D13" s="26"/>
      <c r="E13" s="26"/>
      <c r="F13" s="28"/>
      <c r="G13" s="28"/>
      <c r="H13" s="28"/>
      <c r="I13" s="21"/>
      <c r="J13" s="10"/>
    </row>
    <row r="14" spans="1:10" ht="15.75" customHeight="1" x14ac:dyDescent="0.25">
      <c r="A14" s="24" t="s">
        <v>1</v>
      </c>
      <c r="B14" s="25"/>
      <c r="C14" s="25"/>
      <c r="D14" s="25"/>
      <c r="E14" s="25"/>
      <c r="F14" s="25"/>
      <c r="G14" s="21"/>
      <c r="H14" s="21"/>
      <c r="I14" s="21"/>
      <c r="J14" s="10"/>
    </row>
    <row r="15" spans="1:10" ht="15.75" customHeight="1" x14ac:dyDescent="0.25">
      <c r="A15" s="29"/>
      <c r="B15" s="30"/>
      <c r="C15" s="30"/>
      <c r="D15" s="30"/>
      <c r="E15" s="30"/>
      <c r="F15" s="31"/>
      <c r="G15" s="31"/>
      <c r="H15" s="31"/>
      <c r="I15" s="32"/>
    </row>
    <row r="16" spans="1:10" ht="15.75" customHeight="1" x14ac:dyDescent="0.25">
      <c r="A16" s="29"/>
      <c r="B16" s="30"/>
      <c r="C16" s="30"/>
      <c r="D16" s="30"/>
      <c r="E16" s="30"/>
      <c r="F16" s="31"/>
      <c r="G16" s="31"/>
      <c r="H16" s="31"/>
      <c r="I16" s="32"/>
    </row>
    <row r="17" spans="1:10" ht="15.75" customHeight="1" x14ac:dyDescent="0.25">
      <c r="A17" s="29"/>
      <c r="B17" s="30"/>
      <c r="C17" s="30"/>
      <c r="D17" s="30"/>
      <c r="E17" s="30"/>
      <c r="F17" s="31"/>
      <c r="G17" s="31"/>
      <c r="H17" s="31"/>
      <c r="I17" s="32"/>
    </row>
    <row r="18" spans="1:10" ht="15.75" customHeight="1" x14ac:dyDescent="0.25">
      <c r="A18" s="24" t="s">
        <v>46</v>
      </c>
      <c r="B18" s="21"/>
      <c r="C18" s="25"/>
      <c r="D18" s="25"/>
      <c r="E18" s="25"/>
      <c r="F18" s="21"/>
      <c r="G18" s="32"/>
      <c r="H18" s="32"/>
      <c r="I18" s="32"/>
    </row>
    <row r="19" spans="1:10" ht="15.75" customHeight="1" x14ac:dyDescent="0.25">
      <c r="A19" s="29"/>
      <c r="B19" s="29"/>
      <c r="C19" s="29"/>
      <c r="D19" s="29"/>
      <c r="E19" s="29"/>
      <c r="F19" s="31"/>
      <c r="G19" s="29"/>
      <c r="H19" s="31"/>
      <c r="I19" s="32"/>
    </row>
    <row r="20" spans="1:10" ht="15.75" customHeight="1" x14ac:dyDescent="0.25">
      <c r="A20" s="29"/>
      <c r="B20" s="29"/>
      <c r="C20" s="29"/>
      <c r="D20" s="29"/>
      <c r="E20" s="29"/>
      <c r="F20" s="33"/>
      <c r="G20" s="29"/>
      <c r="H20" s="33"/>
      <c r="I20" s="32"/>
    </row>
    <row r="21" spans="1:10" ht="15.75" customHeight="1" x14ac:dyDescent="0.25">
      <c r="A21" s="29"/>
      <c r="B21" s="29"/>
      <c r="C21" s="29"/>
      <c r="D21" s="29"/>
      <c r="E21" s="29"/>
      <c r="F21" s="33"/>
      <c r="G21" s="29"/>
      <c r="H21" s="33"/>
      <c r="I21" s="32"/>
    </row>
    <row r="22" spans="1:10" ht="15.75" customHeight="1" x14ac:dyDescent="0.25">
      <c r="A22" s="29"/>
      <c r="B22" s="29"/>
      <c r="C22" s="29"/>
      <c r="D22" s="29"/>
      <c r="E22" s="29"/>
      <c r="F22" s="33"/>
      <c r="G22" s="29"/>
      <c r="H22" s="33"/>
      <c r="I22" s="32"/>
    </row>
    <row r="23" spans="1:10" ht="15.75" customHeight="1" x14ac:dyDescent="0.25">
      <c r="A23" s="29"/>
      <c r="B23" s="29"/>
      <c r="C23" s="29"/>
      <c r="D23" s="29"/>
      <c r="E23" s="29"/>
      <c r="F23" s="33"/>
      <c r="G23" s="29"/>
      <c r="H23" s="33"/>
      <c r="I23" s="21"/>
      <c r="J23" s="10"/>
    </row>
    <row r="24" spans="1:10" ht="15.75" customHeight="1" x14ac:dyDescent="0.25">
      <c r="A24" s="29"/>
      <c r="B24" s="29"/>
      <c r="C24" s="29"/>
      <c r="D24" s="29"/>
      <c r="E24" s="29"/>
      <c r="F24" s="33"/>
      <c r="G24" s="29"/>
      <c r="H24" s="33"/>
      <c r="I24" s="21"/>
      <c r="J24" s="10"/>
    </row>
    <row r="25" spans="1:10" ht="15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10"/>
    </row>
    <row r="26" spans="1:10" ht="15.75" customHeight="1" x14ac:dyDescent="0.25">
      <c r="A26" s="24" t="s">
        <v>47</v>
      </c>
      <c r="B26" s="21"/>
      <c r="C26" s="21"/>
      <c r="D26" s="21"/>
      <c r="E26" s="21"/>
      <c r="F26" s="21"/>
      <c r="G26" s="21"/>
      <c r="H26" s="21"/>
      <c r="I26" s="21"/>
      <c r="J26" s="10"/>
    </row>
    <row r="27" spans="1:10" ht="15.75" customHeight="1" x14ac:dyDescent="0.25">
      <c r="A27" s="21"/>
      <c r="B27" s="30"/>
      <c r="C27" s="30"/>
      <c r="D27" s="30"/>
      <c r="E27" s="30"/>
      <c r="F27" s="30"/>
      <c r="G27" s="30"/>
      <c r="H27" s="30"/>
      <c r="I27" s="21"/>
      <c r="J27" s="10"/>
    </row>
    <row r="28" spans="1:10" ht="15.75" customHeight="1" x14ac:dyDescent="0.25">
      <c r="A28" s="21"/>
      <c r="B28" s="30"/>
      <c r="C28" s="30"/>
      <c r="D28" s="30"/>
      <c r="E28" s="30"/>
      <c r="F28" s="30"/>
      <c r="G28" s="30"/>
      <c r="H28" s="30"/>
      <c r="I28" s="21"/>
      <c r="J28" s="10"/>
    </row>
    <row r="29" spans="1:10" ht="15.75" customHeight="1" x14ac:dyDescent="0.25">
      <c r="A29" s="21"/>
      <c r="B29" s="30"/>
      <c r="C29" s="30"/>
      <c r="D29" s="30"/>
      <c r="E29" s="30"/>
      <c r="F29" s="30"/>
      <c r="G29" s="30"/>
      <c r="H29" s="30"/>
      <c r="I29" s="21"/>
      <c r="J29" s="10"/>
    </row>
    <row r="30" spans="1:10" ht="15.75" customHeight="1" x14ac:dyDescent="0.25">
      <c r="A30" s="21"/>
      <c r="B30" s="30"/>
      <c r="C30" s="30"/>
      <c r="D30" s="30"/>
      <c r="E30" s="30"/>
      <c r="F30" s="30"/>
      <c r="G30" s="30"/>
      <c r="H30" s="30"/>
      <c r="I30" s="21"/>
      <c r="J30" s="10"/>
    </row>
    <row r="31" spans="1:10" ht="15.75" customHeight="1" x14ac:dyDescent="0.25">
      <c r="A31" s="21"/>
      <c r="B31" s="30"/>
      <c r="C31" s="30"/>
      <c r="D31" s="30"/>
      <c r="E31" s="30"/>
      <c r="F31" s="30"/>
      <c r="G31" s="30"/>
      <c r="H31" s="30"/>
      <c r="I31" s="21"/>
      <c r="J31" s="10"/>
    </row>
    <row r="32" spans="1:10" ht="15.75" customHeight="1" x14ac:dyDescent="0.25">
      <c r="A32" s="21"/>
      <c r="B32" s="30"/>
      <c r="C32" s="30"/>
      <c r="D32" s="30"/>
      <c r="E32" s="30"/>
      <c r="F32" s="30"/>
      <c r="G32" s="30"/>
      <c r="H32" s="30"/>
      <c r="I32" s="21"/>
      <c r="J32" s="10"/>
    </row>
    <row r="33" spans="1:10" ht="15.75" customHeight="1" x14ac:dyDescent="0.25">
      <c r="A33" s="21"/>
      <c r="B33" s="30"/>
      <c r="C33" s="30"/>
      <c r="D33" s="30"/>
      <c r="E33" s="30"/>
      <c r="F33" s="30"/>
      <c r="G33" s="30"/>
      <c r="H33" s="30"/>
      <c r="I33" s="21"/>
      <c r="J33" s="10"/>
    </row>
    <row r="34" spans="1:10" ht="15.75" customHeight="1" x14ac:dyDescent="0.25">
      <c r="A34" s="21"/>
      <c r="B34" s="30"/>
      <c r="C34" s="30"/>
      <c r="D34" s="30"/>
      <c r="E34" s="30"/>
      <c r="F34" s="30"/>
      <c r="G34" s="30"/>
      <c r="H34" s="30"/>
      <c r="I34" s="21"/>
      <c r="J34" s="10"/>
    </row>
    <row r="35" spans="1:10" ht="15.75" customHeight="1" x14ac:dyDescent="0.25">
      <c r="A35" s="21"/>
      <c r="B35" s="30"/>
      <c r="C35" s="30"/>
      <c r="D35" s="30"/>
      <c r="E35" s="30"/>
      <c r="F35" s="30"/>
      <c r="G35" s="30"/>
      <c r="H35" s="30"/>
      <c r="I35" s="21"/>
      <c r="J35" s="10"/>
    </row>
    <row r="36" spans="1:10" ht="15.75" customHeight="1" x14ac:dyDescent="0.25">
      <c r="A36" s="21"/>
      <c r="B36" s="30"/>
      <c r="C36" s="30"/>
      <c r="D36" s="30"/>
      <c r="E36" s="30"/>
      <c r="F36" s="30"/>
      <c r="G36" s="30"/>
      <c r="H36" s="30"/>
      <c r="I36" s="21"/>
      <c r="J36" s="10"/>
    </row>
    <row r="37" spans="1:10" ht="15.75" customHeight="1" x14ac:dyDescent="0.25">
      <c r="A37" s="21"/>
      <c r="B37" s="21"/>
      <c r="C37" s="21"/>
      <c r="D37" s="35"/>
      <c r="E37" s="21"/>
      <c r="F37" s="21"/>
      <c r="G37" s="35"/>
      <c r="H37" s="21"/>
      <c r="I37" s="21"/>
      <c r="J37" s="10"/>
    </row>
    <row r="38" spans="1:10" ht="15.75" customHeight="1" x14ac:dyDescent="0.25">
      <c r="A38" s="24" t="s">
        <v>2</v>
      </c>
      <c r="B38" s="21"/>
      <c r="C38" s="21"/>
      <c r="D38" s="21"/>
      <c r="E38" s="21"/>
      <c r="F38" s="21"/>
      <c r="G38" s="21"/>
      <c r="H38" s="21"/>
      <c r="I38" s="34"/>
      <c r="J38" s="10"/>
    </row>
    <row r="39" spans="1:10" ht="15.75" customHeight="1" x14ac:dyDescent="0.25">
      <c r="A39" s="24" t="s">
        <v>3</v>
      </c>
      <c r="B39" s="24"/>
      <c r="C39" s="21"/>
      <c r="D39" s="21"/>
      <c r="E39" s="21"/>
      <c r="F39" s="21"/>
      <c r="G39" s="21"/>
      <c r="H39" s="21"/>
      <c r="I39" s="21"/>
      <c r="J39" s="10"/>
    </row>
    <row r="40" spans="1:10" ht="15" x14ac:dyDescent="0.25">
      <c r="A40" s="21"/>
      <c r="B40" s="24"/>
      <c r="C40" s="21"/>
      <c r="D40" s="21"/>
      <c r="E40" s="21"/>
      <c r="F40" s="21"/>
      <c r="G40" s="21"/>
      <c r="H40" s="21"/>
      <c r="I40" s="35"/>
      <c r="J40" s="10"/>
    </row>
    <row r="41" spans="1:10" ht="15" x14ac:dyDescent="0.25">
      <c r="A41" s="24" t="s">
        <v>73</v>
      </c>
      <c r="B41" s="21"/>
      <c r="C41" s="21"/>
      <c r="D41" s="21"/>
      <c r="E41" s="21"/>
      <c r="F41" s="21"/>
      <c r="G41" s="21"/>
      <c r="H41" s="34"/>
      <c r="I41" s="21"/>
      <c r="J41" s="10"/>
    </row>
    <row r="42" spans="1:10" ht="15.75" thickBot="1" x14ac:dyDescent="0.3">
      <c r="A42" s="32" t="s">
        <v>62</v>
      </c>
      <c r="B42" s="21"/>
      <c r="C42" s="21"/>
      <c r="D42" s="21"/>
      <c r="E42" s="21"/>
      <c r="F42" s="21"/>
      <c r="G42" s="21"/>
      <c r="H42" s="21"/>
      <c r="I42" s="21"/>
      <c r="J42" s="10"/>
    </row>
    <row r="43" spans="1:10" ht="15.75" thickBot="1" x14ac:dyDescent="0.3">
      <c r="A43" s="32" t="s">
        <v>61</v>
      </c>
      <c r="B43" s="21"/>
      <c r="C43" s="21"/>
      <c r="D43" s="21"/>
      <c r="E43" s="21"/>
      <c r="F43" s="21"/>
      <c r="G43" s="21"/>
      <c r="H43" s="36" t="s">
        <v>27</v>
      </c>
      <c r="I43" s="37">
        <v>346.27</v>
      </c>
      <c r="J43" s="21"/>
    </row>
    <row r="44" spans="1:10" ht="16.5" thickBot="1" x14ac:dyDescent="0.3">
      <c r="A44" s="24"/>
      <c r="B44" s="21"/>
      <c r="C44" s="21"/>
      <c r="D44" s="21"/>
      <c r="E44" s="21"/>
      <c r="H44" s="38"/>
      <c r="I44" s="39">
        <f>I43/' Seite 2 Festsetzung'!B17</f>
        <v>0.2</v>
      </c>
      <c r="J44" s="40" t="s">
        <v>57</v>
      </c>
    </row>
    <row r="45" spans="1:10" ht="15" x14ac:dyDescent="0.25">
      <c r="A45" s="24"/>
      <c r="B45" s="21"/>
      <c r="C45" s="21"/>
      <c r="D45" s="21"/>
      <c r="E45" s="21"/>
      <c r="I45" s="41"/>
      <c r="J45" s="20"/>
    </row>
    <row r="46" spans="1:10" ht="15" x14ac:dyDescent="0.25">
      <c r="A46" s="24" t="s">
        <v>74</v>
      </c>
      <c r="B46" s="21"/>
      <c r="C46" s="21"/>
      <c r="D46" s="21"/>
      <c r="E46" s="21"/>
      <c r="F46" s="21"/>
      <c r="G46" s="43"/>
      <c r="H46" s="21"/>
      <c r="I46" s="21"/>
      <c r="J46" s="10"/>
    </row>
    <row r="47" spans="1:10" ht="15" x14ac:dyDescent="0.25">
      <c r="A47" s="32" t="s">
        <v>63</v>
      </c>
      <c r="B47" s="21"/>
      <c r="C47" s="21"/>
      <c r="D47" s="21"/>
      <c r="E47" s="21"/>
      <c r="F47" s="21"/>
      <c r="G47" s="43"/>
      <c r="H47" s="21"/>
      <c r="I47" s="21"/>
      <c r="J47" s="10"/>
    </row>
    <row r="48" spans="1:10" ht="15" x14ac:dyDescent="0.25">
      <c r="A48" s="32" t="s">
        <v>64</v>
      </c>
      <c r="B48" s="21"/>
      <c r="C48" s="21"/>
      <c r="D48" s="21"/>
      <c r="E48" s="21"/>
      <c r="F48" s="21"/>
      <c r="G48" s="43"/>
      <c r="H48" s="21"/>
      <c r="I48" s="21"/>
      <c r="J48" s="10"/>
    </row>
    <row r="49" spans="1:10" ht="15.75" thickBot="1" x14ac:dyDescent="0.3">
      <c r="A49" s="32" t="s">
        <v>65</v>
      </c>
      <c r="B49" s="21"/>
      <c r="C49" s="21"/>
      <c r="D49" s="21"/>
      <c r="E49" s="21"/>
      <c r="F49" s="21"/>
      <c r="G49" s="43"/>
      <c r="H49" s="21"/>
      <c r="I49" s="21"/>
      <c r="J49" s="10"/>
    </row>
    <row r="50" spans="1:10" ht="15.75" thickBot="1" x14ac:dyDescent="0.3">
      <c r="A50" s="32" t="s">
        <v>66</v>
      </c>
      <c r="B50" s="21"/>
      <c r="C50" s="21"/>
      <c r="D50" s="21"/>
      <c r="E50" s="21"/>
      <c r="F50" s="21"/>
      <c r="G50" s="43"/>
      <c r="H50" s="44" t="s">
        <v>27</v>
      </c>
      <c r="I50" s="37">
        <v>198.38</v>
      </c>
      <c r="J50" s="21"/>
    </row>
    <row r="51" spans="1:10" ht="16.5" thickBot="1" x14ac:dyDescent="0.3">
      <c r="A51" s="21"/>
      <c r="B51" s="25"/>
      <c r="C51" s="25"/>
      <c r="D51" s="21"/>
      <c r="E51" s="21"/>
      <c r="H51" s="44"/>
      <c r="I51" s="45">
        <f>I50/' Seite 2 Festsetzung'!B22</f>
        <v>0.27500000000000002</v>
      </c>
      <c r="J51" s="40" t="s">
        <v>57</v>
      </c>
    </row>
    <row r="52" spans="1:10" ht="15" x14ac:dyDescent="0.25">
      <c r="A52" s="21"/>
      <c r="B52" s="25"/>
      <c r="C52" s="25"/>
      <c r="D52" s="21"/>
      <c r="E52" s="21"/>
      <c r="I52" s="21"/>
      <c r="J52" s="10"/>
    </row>
    <row r="53" spans="1:10" ht="15" x14ac:dyDescent="0.25">
      <c r="A53" s="145" t="s">
        <v>71</v>
      </c>
      <c r="B53" s="144"/>
      <c r="C53" s="144"/>
      <c r="D53" s="144"/>
      <c r="E53" s="144"/>
      <c r="F53" s="144"/>
      <c r="G53" s="144"/>
      <c r="H53" s="144"/>
      <c r="I53" s="145"/>
      <c r="J53" s="10"/>
    </row>
    <row r="54" spans="1:10" ht="15.75" thickBot="1" x14ac:dyDescent="0.3">
      <c r="A54" s="146" t="s">
        <v>86</v>
      </c>
      <c r="B54" s="25"/>
      <c r="C54" s="25"/>
      <c r="D54" s="21"/>
      <c r="E54" s="21"/>
      <c r="I54" s="21"/>
      <c r="J54" s="10"/>
    </row>
    <row r="55" spans="1:10" ht="15.75" thickBot="1" x14ac:dyDescent="0.3">
      <c r="A55" s="24" t="s">
        <v>67</v>
      </c>
      <c r="B55" s="25"/>
      <c r="C55" s="25"/>
      <c r="D55" s="21"/>
      <c r="E55" s="21"/>
      <c r="H55" s="44" t="s">
        <v>27</v>
      </c>
      <c r="I55" s="37">
        <v>198.38</v>
      </c>
      <c r="J55" s="21"/>
    </row>
    <row r="56" spans="1:10" ht="16.5" thickBot="1" x14ac:dyDescent="0.3">
      <c r="A56" s="32" t="s">
        <v>87</v>
      </c>
      <c r="B56" s="25"/>
      <c r="C56" s="25"/>
      <c r="D56" s="21"/>
      <c r="E56" s="21"/>
      <c r="F56" s="44"/>
      <c r="G56" s="42"/>
      <c r="H56" s="44"/>
      <c r="I56" s="45">
        <f>I55/' Seite 2 Festsetzung'!B22</f>
        <v>0.27500000000000002</v>
      </c>
      <c r="J56" s="40" t="s">
        <v>57</v>
      </c>
    </row>
    <row r="57" spans="1:10" ht="15.75" x14ac:dyDescent="0.25">
      <c r="A57" s="21"/>
      <c r="B57" s="25"/>
      <c r="C57" s="25"/>
      <c r="D57" s="21"/>
      <c r="E57" s="21"/>
      <c r="F57" s="44"/>
      <c r="G57" s="42"/>
      <c r="H57" s="44"/>
      <c r="I57" s="158"/>
      <c r="J57" s="40"/>
    </row>
    <row r="58" spans="1:10" ht="15" x14ac:dyDescent="0.25">
      <c r="A58" s="24" t="s">
        <v>75</v>
      </c>
      <c r="B58" s="21"/>
      <c r="C58" s="21"/>
      <c r="D58" s="21"/>
      <c r="E58" s="21"/>
      <c r="F58" s="21"/>
      <c r="G58" s="43"/>
      <c r="H58" s="21"/>
      <c r="I58" s="21"/>
      <c r="J58" s="10"/>
    </row>
    <row r="59" spans="1:10" ht="15.75" thickBot="1" x14ac:dyDescent="0.3">
      <c r="A59" s="32" t="s">
        <v>29</v>
      </c>
      <c r="B59" s="21"/>
      <c r="C59" s="21"/>
      <c r="D59" s="21"/>
      <c r="E59" s="21"/>
      <c r="F59" s="21"/>
      <c r="G59" s="43"/>
      <c r="H59" s="21"/>
      <c r="I59" s="21"/>
      <c r="J59" s="10"/>
    </row>
    <row r="60" spans="1:10" ht="15.75" thickBot="1" x14ac:dyDescent="0.3">
      <c r="A60" s="21"/>
      <c r="B60" s="25"/>
      <c r="C60" s="25"/>
      <c r="D60" s="21"/>
      <c r="E60" s="21"/>
      <c r="H60" s="44" t="s">
        <v>28</v>
      </c>
      <c r="I60" s="37">
        <v>107.13</v>
      </c>
      <c r="J60" s="21"/>
    </row>
    <row r="61" spans="1:10" ht="16.5" thickBot="1" x14ac:dyDescent="0.3">
      <c r="A61" s="46"/>
      <c r="B61" s="47"/>
      <c r="C61" s="47"/>
      <c r="D61" s="47"/>
      <c r="E61" s="47"/>
      <c r="H61" s="21"/>
      <c r="I61" s="48">
        <f>I60/' Seite 2 Festsetzung'!B32</f>
        <v>0.27500000000000002</v>
      </c>
      <c r="J61" s="40" t="s">
        <v>57</v>
      </c>
    </row>
    <row r="62" spans="1:10" ht="15" x14ac:dyDescent="0.25">
      <c r="A62" s="21"/>
      <c r="B62" s="21"/>
      <c r="C62" s="21"/>
      <c r="D62" s="21"/>
      <c r="E62" s="21"/>
      <c r="F62" s="21"/>
      <c r="G62" s="21"/>
      <c r="H62" s="21"/>
      <c r="I62" s="32"/>
    </row>
    <row r="63" spans="1:10" ht="15" x14ac:dyDescent="0.25">
      <c r="A63" s="21" t="s">
        <v>58</v>
      </c>
      <c r="B63" s="32"/>
      <c r="C63" s="32"/>
      <c r="D63" s="32"/>
      <c r="E63" s="32"/>
      <c r="F63" s="32"/>
      <c r="G63" s="32"/>
      <c r="H63" s="32"/>
      <c r="I63" s="32"/>
    </row>
  </sheetData>
  <sheetProtection algorithmName="SHA-512" hashValue="MTwLHQJQ68jVfBDnPMx1IQ0/qHmdfw2Q7S8YiAreEQsu3JRfK6+r21HlHLsOKMIE1k1FdEJrt3MyZm1smRzhkQ==" saltValue="LYlB4SqV/a7ZCrzQH+r+RQ==" spinCount="100000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Header>&amp;R&amp;"Source Sans Pro,Standard"&amp;11Festsetzung EB auf der Grundlage der Bekanntmachung HHJ 2023, Seite 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2"/>
  <sheetViews>
    <sheetView view="pageLayout" topLeftCell="A7" zoomScale="80" zoomScaleNormal="100" zoomScaleSheetLayoutView="90" zoomScalePageLayoutView="80" workbookViewId="0">
      <selection activeCell="I53" sqref="I53"/>
    </sheetView>
  </sheetViews>
  <sheetFormatPr baseColWidth="10" defaultRowHeight="12.75" x14ac:dyDescent="0.2"/>
  <cols>
    <col min="1" max="1" width="14.85546875" customWidth="1"/>
    <col min="2" max="2" width="15.5703125" customWidth="1"/>
    <col min="3" max="3" width="0.140625" hidden="1" customWidth="1"/>
    <col min="4" max="4" width="34.42578125" customWidth="1"/>
    <col min="5" max="5" width="13.5703125" customWidth="1"/>
    <col min="6" max="6" width="4" customWidth="1"/>
    <col min="7" max="7" width="11.28515625" customWidth="1"/>
    <col min="8" max="8" width="2.42578125" customWidth="1"/>
    <col min="9" max="9" width="19.7109375" customWidth="1"/>
    <col min="10" max="10" width="7.28515625" customWidth="1"/>
    <col min="11" max="11" width="30.85546875" customWidth="1"/>
  </cols>
  <sheetData>
    <row r="1" spans="1:12" ht="16.5" thickBot="1" x14ac:dyDescent="0.3">
      <c r="A1" s="49" t="s">
        <v>7</v>
      </c>
      <c r="B1" s="21"/>
      <c r="C1" s="21"/>
      <c r="D1" s="50"/>
      <c r="E1" s="50"/>
      <c r="F1" s="50"/>
      <c r="G1" s="50"/>
      <c r="H1" s="50"/>
      <c r="I1" s="51" t="s">
        <v>99</v>
      </c>
      <c r="J1" s="1"/>
      <c r="K1" s="2"/>
    </row>
    <row r="2" spans="1:12" ht="15.75" x14ac:dyDescent="0.25">
      <c r="A2" s="32" t="s">
        <v>34</v>
      </c>
      <c r="B2" s="21"/>
      <c r="C2" s="21"/>
      <c r="D2" s="21"/>
      <c r="E2" s="21"/>
      <c r="F2" s="21"/>
      <c r="G2" s="21"/>
      <c r="H2" s="21"/>
      <c r="I2" s="21"/>
      <c r="J2" s="1"/>
      <c r="K2" s="2"/>
    </row>
    <row r="3" spans="1:12" ht="15.75" x14ac:dyDescent="0.25">
      <c r="A3" s="32" t="s">
        <v>98</v>
      </c>
      <c r="B3" s="24"/>
      <c r="C3" s="21"/>
      <c r="D3" s="21"/>
      <c r="E3" s="21"/>
      <c r="F3" s="21"/>
      <c r="G3" s="21"/>
      <c r="H3" s="21"/>
      <c r="I3" s="21"/>
      <c r="J3" s="1"/>
      <c r="K3" s="2"/>
    </row>
    <row r="4" spans="1:12" ht="15.75" x14ac:dyDescent="0.25">
      <c r="A4" s="52"/>
      <c r="B4" s="53"/>
      <c r="C4" s="47"/>
      <c r="D4" s="47"/>
      <c r="E4" s="47"/>
      <c r="F4" s="47"/>
      <c r="G4" s="47"/>
      <c r="H4" s="47"/>
      <c r="I4" s="21"/>
      <c r="J4" s="1"/>
      <c r="K4" s="2"/>
    </row>
    <row r="5" spans="1:12" ht="15.75" x14ac:dyDescent="0.25">
      <c r="A5" s="46"/>
      <c r="B5" s="53"/>
      <c r="C5" s="47"/>
      <c r="D5" s="47"/>
      <c r="E5" s="47"/>
      <c r="F5" s="47"/>
      <c r="G5" s="47"/>
      <c r="H5" s="47"/>
      <c r="I5" s="21"/>
      <c r="J5" s="1"/>
      <c r="K5" s="2"/>
    </row>
    <row r="6" spans="1:12" ht="15.75" x14ac:dyDescent="0.25">
      <c r="A6" s="54" t="s">
        <v>76</v>
      </c>
      <c r="B6" s="47"/>
      <c r="C6" s="47"/>
      <c r="D6" s="47"/>
      <c r="E6" s="47"/>
      <c r="F6" s="47"/>
      <c r="G6" s="47"/>
      <c r="H6" s="55"/>
      <c r="I6" s="56">
        <v>817390.43</v>
      </c>
      <c r="J6" s="4"/>
      <c r="K6" s="2"/>
    </row>
    <row r="7" spans="1:12" ht="15.75" x14ac:dyDescent="0.25">
      <c r="A7" s="32" t="s">
        <v>96</v>
      </c>
      <c r="B7" s="21"/>
      <c r="C7" s="25"/>
      <c r="D7" s="25"/>
      <c r="E7" s="25"/>
      <c r="F7" s="25"/>
      <c r="G7" s="25"/>
      <c r="H7" s="25"/>
      <c r="I7" s="176">
        <v>12.430759999999999</v>
      </c>
      <c r="J7" s="3"/>
      <c r="K7" s="17"/>
    </row>
    <row r="8" spans="1:12" ht="27" customHeight="1" x14ac:dyDescent="0.25">
      <c r="A8" s="179" t="s">
        <v>100</v>
      </c>
      <c r="B8" s="179"/>
      <c r="C8" s="179"/>
      <c r="D8" s="180"/>
      <c r="E8" s="57">
        <f>ROUND(I6/I7/12,2)</f>
        <v>5479.62</v>
      </c>
      <c r="F8" s="58" t="s">
        <v>50</v>
      </c>
      <c r="G8" s="177">
        <f>ROUND(E8*10%,2)+ROUND(E8*5.4%,2)+ROUND(E8*4%/12*5,2)</f>
        <v>935.19</v>
      </c>
      <c r="H8" s="58" t="s">
        <v>49</v>
      </c>
      <c r="I8" s="156">
        <f>G8+E8</f>
        <v>6414.81</v>
      </c>
      <c r="J8" s="3"/>
      <c r="K8" s="2"/>
    </row>
    <row r="9" spans="1:12" ht="15.75" x14ac:dyDescent="0.25">
      <c r="A9" s="60" t="s">
        <v>77</v>
      </c>
      <c r="B9" s="21"/>
      <c r="C9" s="25"/>
      <c r="D9" s="25"/>
      <c r="E9" s="25"/>
      <c r="F9" s="25"/>
      <c r="G9" s="25"/>
      <c r="H9" s="25"/>
      <c r="I9" s="59">
        <f>I56</f>
        <v>285668.75</v>
      </c>
      <c r="J9" s="4"/>
      <c r="K9" s="2"/>
    </row>
    <row r="10" spans="1:12" ht="15.75" x14ac:dyDescent="0.25">
      <c r="A10" s="32" t="s">
        <v>78</v>
      </c>
      <c r="B10" s="21"/>
      <c r="C10" s="21"/>
      <c r="D10" s="21"/>
      <c r="E10" s="21"/>
      <c r="F10" s="21"/>
      <c r="G10" s="21"/>
      <c r="H10" s="21"/>
      <c r="I10" s="61">
        <f>I9/I6</f>
        <v>0.34949999999999998</v>
      </c>
      <c r="J10" s="4"/>
      <c r="K10" s="2"/>
    </row>
    <row r="11" spans="1:12" ht="15.75" x14ac:dyDescent="0.25">
      <c r="A11" s="62"/>
      <c r="B11" s="63"/>
      <c r="C11" s="64"/>
      <c r="D11" s="64"/>
      <c r="E11" s="64"/>
      <c r="F11" s="64"/>
      <c r="G11" s="64"/>
      <c r="H11" s="64"/>
      <c r="I11" s="21"/>
      <c r="J11" s="3"/>
      <c r="K11" s="2"/>
      <c r="L11" s="18"/>
    </row>
    <row r="12" spans="1:12" ht="15.75" x14ac:dyDescent="0.25">
      <c r="A12" s="49" t="s">
        <v>79</v>
      </c>
      <c r="B12" s="21"/>
      <c r="C12" s="24"/>
      <c r="D12" s="65"/>
      <c r="E12" s="65"/>
      <c r="F12" s="65"/>
      <c r="G12" s="65"/>
      <c r="H12" s="65"/>
      <c r="I12" s="65"/>
      <c r="J12" s="3"/>
      <c r="K12" s="2"/>
    </row>
    <row r="13" spans="1:12" ht="15.75" x14ac:dyDescent="0.25">
      <c r="A13" s="24" t="s">
        <v>80</v>
      </c>
      <c r="B13" s="21"/>
      <c r="C13" s="21"/>
      <c r="D13" s="21"/>
      <c r="E13" s="21"/>
      <c r="F13" s="21"/>
      <c r="G13" s="21"/>
      <c r="H13" s="21"/>
      <c r="I13" s="21"/>
      <c r="J13" s="2"/>
      <c r="K13" s="2"/>
    </row>
    <row r="14" spans="1:12" ht="15.75" x14ac:dyDescent="0.25">
      <c r="A14" s="21" t="s">
        <v>59</v>
      </c>
      <c r="B14" s="21"/>
      <c r="C14" s="21"/>
      <c r="D14" s="21"/>
      <c r="E14" s="21"/>
      <c r="F14" s="21"/>
      <c r="G14" s="21"/>
      <c r="H14" s="21"/>
      <c r="I14" s="21"/>
      <c r="J14" s="2"/>
      <c r="K14" s="19"/>
    </row>
    <row r="15" spans="1:12" ht="15.75" x14ac:dyDescent="0.25">
      <c r="A15" s="32" t="s">
        <v>5</v>
      </c>
      <c r="B15" s="59">
        <f>ROUND(I8/5,2)</f>
        <v>1282.96</v>
      </c>
      <c r="C15" s="21"/>
      <c r="D15" s="21"/>
      <c r="E15" s="21"/>
      <c r="F15" s="21"/>
      <c r="G15" s="21"/>
      <c r="H15" s="21"/>
      <c r="I15" s="178" t="s">
        <v>4</v>
      </c>
      <c r="J15" s="2"/>
      <c r="K15" s="2"/>
    </row>
    <row r="16" spans="1:12" ht="15.75" x14ac:dyDescent="0.25">
      <c r="A16" s="54" t="s">
        <v>6</v>
      </c>
      <c r="B16" s="59">
        <f>ROUND(B15*I10,2)</f>
        <v>448.39</v>
      </c>
      <c r="C16" s="21"/>
      <c r="D16" s="32"/>
      <c r="E16" s="67"/>
      <c r="F16" s="67"/>
      <c r="G16" s="181">
        <v>0.15</v>
      </c>
      <c r="H16" s="182"/>
      <c r="I16" s="59">
        <f>B17*G16</f>
        <v>259.7</v>
      </c>
      <c r="J16" s="3"/>
      <c r="K16" s="2"/>
    </row>
    <row r="17" spans="1:11" ht="15.75" x14ac:dyDescent="0.25">
      <c r="A17" s="46" t="s">
        <v>8</v>
      </c>
      <c r="B17" s="59">
        <f>SUM(B15:B16)</f>
        <v>1731.35</v>
      </c>
      <c r="C17" s="21"/>
      <c r="D17" s="32"/>
      <c r="E17" s="67"/>
      <c r="F17" s="67"/>
      <c r="G17" s="181">
        <v>0.23</v>
      </c>
      <c r="H17" s="182"/>
      <c r="I17" s="59">
        <f>B17*G17</f>
        <v>398.21</v>
      </c>
      <c r="J17" s="3"/>
      <c r="K17" s="2"/>
    </row>
    <row r="18" spans="1:11" ht="15.75" x14ac:dyDescent="0.25">
      <c r="A18" s="24" t="s">
        <v>81</v>
      </c>
      <c r="B18" s="21"/>
      <c r="C18" s="21"/>
      <c r="D18" s="32"/>
      <c r="E18" s="21"/>
      <c r="F18" s="21"/>
      <c r="G18" s="21"/>
      <c r="H18" s="21"/>
      <c r="I18" s="21"/>
      <c r="J18" s="2"/>
      <c r="K18" s="2"/>
    </row>
    <row r="19" spans="1:11" ht="15.75" x14ac:dyDescent="0.25">
      <c r="A19" s="21" t="s">
        <v>59</v>
      </c>
      <c r="B19" s="21"/>
      <c r="C19" s="21"/>
      <c r="D19" s="32"/>
      <c r="E19" s="21"/>
      <c r="F19" s="21"/>
      <c r="G19" s="21"/>
      <c r="H19" s="21"/>
      <c r="I19" s="21"/>
      <c r="J19" s="2"/>
      <c r="K19" s="2"/>
    </row>
    <row r="20" spans="1:11" ht="15.75" x14ac:dyDescent="0.25">
      <c r="A20" s="63" t="s">
        <v>5</v>
      </c>
      <c r="B20" s="59">
        <f>ROUND(I8/12,2)</f>
        <v>534.57000000000005</v>
      </c>
      <c r="C20" s="21"/>
      <c r="D20" s="32"/>
      <c r="E20" s="21"/>
      <c r="F20" s="21"/>
      <c r="G20" s="21"/>
      <c r="H20" s="21"/>
      <c r="I20" s="178" t="s">
        <v>4</v>
      </c>
      <c r="J20" s="2"/>
      <c r="K20" s="2"/>
    </row>
    <row r="21" spans="1:11" ht="15.75" x14ac:dyDescent="0.25">
      <c r="A21" s="68" t="s">
        <v>6</v>
      </c>
      <c r="B21" s="59">
        <f>ROUND(B20*I10,2)</f>
        <v>186.83</v>
      </c>
      <c r="C21" s="21"/>
      <c r="D21" s="32"/>
      <c r="E21" s="67"/>
      <c r="F21" s="67"/>
      <c r="G21" s="181">
        <v>0.15</v>
      </c>
      <c r="H21" s="182"/>
      <c r="I21" s="59">
        <f>B22*G21</f>
        <v>108.21</v>
      </c>
      <c r="J21" s="3"/>
      <c r="K21" s="2"/>
    </row>
    <row r="22" spans="1:11" ht="15.75" x14ac:dyDescent="0.25">
      <c r="A22" s="46" t="s">
        <v>8</v>
      </c>
      <c r="B22" s="59">
        <f>SUM(B20:B21)</f>
        <v>721.4</v>
      </c>
      <c r="C22" s="25"/>
      <c r="D22" s="32"/>
      <c r="E22" s="69"/>
      <c r="F22" s="69"/>
      <c r="G22" s="183">
        <v>0.3</v>
      </c>
      <c r="H22" s="182"/>
      <c r="I22" s="59">
        <f>B22*G22</f>
        <v>216.42</v>
      </c>
      <c r="J22" s="3"/>
      <c r="K22" s="2"/>
    </row>
    <row r="23" spans="1:11" ht="15.75" x14ac:dyDescent="0.25">
      <c r="A23" s="46"/>
      <c r="B23" s="70"/>
      <c r="C23" s="25"/>
      <c r="D23" s="32"/>
      <c r="E23" s="69"/>
      <c r="F23" s="69"/>
      <c r="G23" s="69"/>
      <c r="H23" s="69"/>
      <c r="I23" s="70"/>
      <c r="J23" s="3"/>
      <c r="K23" s="2"/>
    </row>
    <row r="24" spans="1:11" ht="15.75" x14ac:dyDescent="0.25">
      <c r="A24" s="46" t="s">
        <v>72</v>
      </c>
      <c r="B24" s="70"/>
      <c r="C24" s="25"/>
      <c r="D24" s="32"/>
      <c r="E24" s="69"/>
      <c r="F24" s="69"/>
      <c r="G24" s="21"/>
      <c r="H24" s="21"/>
      <c r="I24" s="178" t="s">
        <v>4</v>
      </c>
      <c r="J24" s="3"/>
      <c r="K24" s="2"/>
    </row>
    <row r="25" spans="1:11" ht="15.75" x14ac:dyDescent="0.25">
      <c r="A25" s="46"/>
      <c r="B25" s="70"/>
      <c r="C25" s="25"/>
      <c r="D25" s="32"/>
      <c r="E25" s="69"/>
      <c r="F25" s="69"/>
      <c r="G25" s="181">
        <v>0</v>
      </c>
      <c r="H25" s="182"/>
      <c r="I25" s="71">
        <f>B22*G25</f>
        <v>0</v>
      </c>
      <c r="J25" s="3"/>
      <c r="K25" s="2"/>
    </row>
    <row r="26" spans="1:11" ht="15.75" x14ac:dyDescent="0.25">
      <c r="A26" s="46"/>
      <c r="B26" s="70"/>
      <c r="C26" s="25"/>
      <c r="D26" s="32"/>
      <c r="E26" s="69"/>
      <c r="F26" s="69"/>
      <c r="G26" s="183">
        <v>0.3</v>
      </c>
      <c r="H26" s="182"/>
      <c r="I26" s="71">
        <f>B22*G26</f>
        <v>216.42</v>
      </c>
      <c r="J26" s="3"/>
      <c r="K26" s="2"/>
    </row>
    <row r="27" spans="1:11" ht="15.75" x14ac:dyDescent="0.25">
      <c r="A27" s="46"/>
      <c r="B27" s="70"/>
      <c r="C27" s="25"/>
      <c r="D27" s="32"/>
      <c r="E27" s="69"/>
      <c r="F27" s="69"/>
      <c r="G27" s="69"/>
      <c r="H27" s="69"/>
      <c r="I27" s="70"/>
      <c r="J27" s="3"/>
      <c r="K27" s="2"/>
    </row>
    <row r="28" spans="1:11" ht="15.75" x14ac:dyDescent="0.25">
      <c r="A28" s="24" t="s">
        <v>82</v>
      </c>
      <c r="B28" s="21"/>
      <c r="C28" s="21"/>
      <c r="D28" s="32"/>
      <c r="E28" s="21"/>
      <c r="F28" s="21"/>
      <c r="G28" s="21"/>
      <c r="H28" s="21"/>
      <c r="I28" s="21"/>
      <c r="J28" s="2"/>
      <c r="K28" s="2"/>
    </row>
    <row r="29" spans="1:11" ht="15.75" x14ac:dyDescent="0.25">
      <c r="A29" s="21" t="s">
        <v>59</v>
      </c>
      <c r="B29" s="21"/>
      <c r="C29" s="21"/>
      <c r="D29" s="32"/>
      <c r="E29" s="21"/>
      <c r="F29" s="21"/>
      <c r="G29" s="21"/>
      <c r="H29" s="21"/>
      <c r="I29" s="178" t="s">
        <v>4</v>
      </c>
      <c r="J29" s="2"/>
      <c r="K29" s="2"/>
    </row>
    <row r="30" spans="1:11" ht="15.75" x14ac:dyDescent="0.25">
      <c r="A30" s="63" t="s">
        <v>5</v>
      </c>
      <c r="B30" s="59">
        <f>ROUND(I8*0.9/20,2)</f>
        <v>288.67</v>
      </c>
      <c r="C30" s="25"/>
      <c r="D30" s="32"/>
      <c r="E30" s="67"/>
      <c r="F30" s="67"/>
      <c r="G30" s="181">
        <v>0</v>
      </c>
      <c r="H30" s="182"/>
      <c r="I30" s="59">
        <f>B32*G30</f>
        <v>0</v>
      </c>
      <c r="J30" s="3"/>
      <c r="K30" s="2"/>
    </row>
    <row r="31" spans="1:11" ht="15.75" x14ac:dyDescent="0.25">
      <c r="A31" s="68" t="s">
        <v>6</v>
      </c>
      <c r="B31" s="59">
        <f>ROUND(B30*I10,2)</f>
        <v>100.89</v>
      </c>
      <c r="C31" s="25"/>
      <c r="D31" s="32"/>
      <c r="E31" s="69"/>
      <c r="F31" s="69"/>
      <c r="G31" s="183">
        <v>0.3</v>
      </c>
      <c r="H31" s="182"/>
      <c r="I31" s="59">
        <f>B32*G31</f>
        <v>116.87</v>
      </c>
      <c r="J31" s="3"/>
      <c r="K31" s="2"/>
    </row>
    <row r="32" spans="1:11" ht="15.75" x14ac:dyDescent="0.25">
      <c r="A32" s="46" t="s">
        <v>8</v>
      </c>
      <c r="B32" s="59">
        <f>SUM(B30:B31)</f>
        <v>389.56</v>
      </c>
      <c r="C32" s="21"/>
      <c r="D32" s="21"/>
      <c r="E32" s="21"/>
      <c r="F32" s="21"/>
      <c r="G32" s="21"/>
      <c r="H32" s="21"/>
      <c r="I32" s="21"/>
      <c r="K32" s="2"/>
    </row>
    <row r="33" spans="1:11" ht="15.75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3"/>
      <c r="K33" s="2"/>
    </row>
    <row r="34" spans="1:11" ht="15.75" x14ac:dyDescent="0.25">
      <c r="A34" s="49" t="s">
        <v>9</v>
      </c>
      <c r="B34" s="21"/>
      <c r="C34" s="21"/>
      <c r="D34" s="21"/>
      <c r="E34" s="21"/>
      <c r="F34" s="21"/>
      <c r="G34" s="21"/>
      <c r="H34" s="21"/>
      <c r="I34" s="21"/>
      <c r="J34" s="2"/>
      <c r="K34" s="2"/>
    </row>
    <row r="35" spans="1:11" ht="15.75" x14ac:dyDescent="0.25">
      <c r="A35" s="21" t="s">
        <v>12</v>
      </c>
      <c r="B35" s="21"/>
      <c r="C35" s="21"/>
      <c r="D35" s="21"/>
      <c r="E35" s="21"/>
      <c r="F35" s="21"/>
      <c r="G35" s="21"/>
      <c r="H35" s="21"/>
      <c r="I35" s="72">
        <v>161847.53</v>
      </c>
      <c r="K35" s="2"/>
    </row>
    <row r="36" spans="1:11" ht="15.75" x14ac:dyDescent="0.25">
      <c r="A36" s="21" t="s">
        <v>11</v>
      </c>
      <c r="B36" s="21"/>
      <c r="C36" s="21"/>
      <c r="D36" s="21"/>
      <c r="E36" s="21"/>
      <c r="F36" s="21"/>
      <c r="G36" s="21"/>
      <c r="H36" s="21"/>
      <c r="I36" s="72">
        <v>3933.18</v>
      </c>
      <c r="K36" s="2"/>
    </row>
    <row r="37" spans="1:11" ht="15.75" x14ac:dyDescent="0.25">
      <c r="A37" s="21" t="s">
        <v>10</v>
      </c>
      <c r="B37" s="21"/>
      <c r="C37" s="21"/>
      <c r="D37" s="21"/>
      <c r="E37" s="21"/>
      <c r="F37" s="21"/>
      <c r="G37" s="21"/>
      <c r="H37" s="21"/>
      <c r="I37" s="72">
        <v>4045.76</v>
      </c>
      <c r="K37" s="2"/>
    </row>
    <row r="38" spans="1:11" ht="15.75" x14ac:dyDescent="0.25">
      <c r="A38" s="21" t="s">
        <v>13</v>
      </c>
      <c r="B38" s="21"/>
      <c r="C38" s="21"/>
      <c r="D38" s="21"/>
      <c r="E38" s="21"/>
      <c r="F38" s="21"/>
      <c r="G38" s="21"/>
      <c r="H38" s="21"/>
      <c r="I38" s="72">
        <v>1612.36</v>
      </c>
      <c r="K38" s="2"/>
    </row>
    <row r="39" spans="1:11" ht="15.75" x14ac:dyDescent="0.25">
      <c r="A39" s="21" t="s">
        <v>14</v>
      </c>
      <c r="B39" s="21"/>
      <c r="C39" s="21"/>
      <c r="D39" s="21"/>
      <c r="E39" s="21"/>
      <c r="F39" s="21"/>
      <c r="G39" s="21"/>
      <c r="H39" s="21"/>
      <c r="I39" s="72">
        <v>2570.25</v>
      </c>
      <c r="K39" s="2"/>
    </row>
    <row r="40" spans="1:11" ht="15.75" x14ac:dyDescent="0.25">
      <c r="A40" s="21" t="s">
        <v>15</v>
      </c>
      <c r="B40" s="21"/>
      <c r="C40" s="21"/>
      <c r="D40" s="21"/>
      <c r="E40" s="21"/>
      <c r="F40" s="21"/>
      <c r="G40" s="21"/>
      <c r="H40" s="21"/>
      <c r="I40" s="72">
        <v>3439.92</v>
      </c>
      <c r="K40" s="2"/>
    </row>
    <row r="41" spans="1:11" ht="15.75" x14ac:dyDescent="0.25">
      <c r="A41" s="21" t="s">
        <v>16</v>
      </c>
      <c r="B41" s="21"/>
      <c r="C41" s="21"/>
      <c r="D41" s="21"/>
      <c r="E41" s="21"/>
      <c r="F41" s="21"/>
      <c r="G41" s="21"/>
      <c r="H41" s="21"/>
      <c r="I41" s="72">
        <v>13236.29</v>
      </c>
      <c r="K41" s="2"/>
    </row>
    <row r="42" spans="1:11" ht="15.75" x14ac:dyDescent="0.25">
      <c r="A42" s="21" t="s">
        <v>17</v>
      </c>
      <c r="B42" s="21"/>
      <c r="C42" s="21"/>
      <c r="D42" s="21"/>
      <c r="E42" s="21"/>
      <c r="F42" s="21"/>
      <c r="G42" s="21"/>
      <c r="H42" s="21"/>
      <c r="I42" s="72">
        <v>3068.91</v>
      </c>
      <c r="K42" s="2"/>
    </row>
    <row r="43" spans="1:11" ht="15.75" x14ac:dyDescent="0.25">
      <c r="A43" s="21" t="s">
        <v>18</v>
      </c>
      <c r="B43" s="21"/>
      <c r="C43" s="21"/>
      <c r="D43" s="21"/>
      <c r="E43" s="21"/>
      <c r="F43" s="21"/>
      <c r="G43" s="21"/>
      <c r="H43" s="21"/>
      <c r="I43" s="72">
        <v>2996.5</v>
      </c>
      <c r="K43" s="2"/>
    </row>
    <row r="44" spans="1:11" ht="15.75" x14ac:dyDescent="0.25">
      <c r="A44" s="21" t="s">
        <v>19</v>
      </c>
      <c r="B44" s="21"/>
      <c r="C44" s="21"/>
      <c r="D44" s="21"/>
      <c r="E44" s="21"/>
      <c r="F44" s="21"/>
      <c r="G44" s="21"/>
      <c r="H44" s="21"/>
      <c r="I44" s="72">
        <v>2412.3000000000002</v>
      </c>
      <c r="K44" s="2"/>
    </row>
    <row r="45" spans="1:11" ht="15.75" x14ac:dyDescent="0.25">
      <c r="A45" s="21" t="s">
        <v>20</v>
      </c>
      <c r="B45" s="21"/>
      <c r="C45" s="21"/>
      <c r="D45" s="21"/>
      <c r="E45" s="21"/>
      <c r="F45" s="21"/>
      <c r="G45" s="21"/>
      <c r="H45" s="21"/>
      <c r="I45" s="72">
        <v>1795.85</v>
      </c>
      <c r="K45" s="2"/>
    </row>
    <row r="46" spans="1:11" ht="15.75" x14ac:dyDescent="0.25">
      <c r="A46" s="21" t="s">
        <v>31</v>
      </c>
      <c r="B46" s="21"/>
      <c r="C46" s="25"/>
      <c r="D46" s="25"/>
      <c r="E46" s="25"/>
      <c r="F46" s="25"/>
      <c r="G46" s="25"/>
      <c r="H46" s="25"/>
      <c r="I46" s="72"/>
      <c r="K46" s="2"/>
    </row>
    <row r="47" spans="1:11" ht="15.75" x14ac:dyDescent="0.25">
      <c r="A47" s="73" t="s">
        <v>101</v>
      </c>
      <c r="B47" s="74"/>
      <c r="C47" s="47"/>
      <c r="D47" s="47"/>
      <c r="E47" s="47"/>
      <c r="F47" s="47"/>
      <c r="G47" s="47"/>
      <c r="H47" s="47"/>
      <c r="I47" s="72">
        <v>39139.480000000003</v>
      </c>
      <c r="K47" s="2"/>
    </row>
    <row r="48" spans="1:11" ht="15.75" x14ac:dyDescent="0.25">
      <c r="A48" s="75" t="s">
        <v>102</v>
      </c>
      <c r="B48" s="76"/>
      <c r="C48" s="47"/>
      <c r="D48" s="47"/>
      <c r="E48" s="47"/>
      <c r="F48" s="47"/>
      <c r="G48" s="47"/>
      <c r="H48" s="47"/>
      <c r="I48" s="72">
        <v>27586.51</v>
      </c>
      <c r="K48" s="2"/>
    </row>
    <row r="49" spans="1:11" ht="15.75" x14ac:dyDescent="0.25">
      <c r="A49" s="75" t="s">
        <v>103</v>
      </c>
      <c r="B49" s="76"/>
      <c r="C49" s="47"/>
      <c r="D49" s="47"/>
      <c r="E49" s="47"/>
      <c r="F49" s="47"/>
      <c r="G49" s="47"/>
      <c r="H49" s="47"/>
      <c r="I49" s="72">
        <v>468.29</v>
      </c>
      <c r="K49" s="2"/>
    </row>
    <row r="50" spans="1:11" ht="15.75" x14ac:dyDescent="0.25">
      <c r="A50" s="75" t="s">
        <v>104</v>
      </c>
      <c r="B50" s="76"/>
      <c r="C50" s="47"/>
      <c r="D50" s="47"/>
      <c r="E50" s="47"/>
      <c r="F50" s="47"/>
      <c r="G50" s="47"/>
      <c r="H50" s="47"/>
      <c r="I50" s="72">
        <v>13029.65</v>
      </c>
      <c r="K50" s="2"/>
    </row>
    <row r="51" spans="1:11" ht="15.75" x14ac:dyDescent="0.25">
      <c r="A51" s="75" t="s">
        <v>105</v>
      </c>
      <c r="B51" s="76"/>
      <c r="C51" s="47"/>
      <c r="D51" s="47"/>
      <c r="E51" s="47"/>
      <c r="F51" s="47"/>
      <c r="G51" s="47"/>
      <c r="H51" s="47"/>
      <c r="I51" s="72">
        <v>1033.07</v>
      </c>
      <c r="K51" s="2"/>
    </row>
    <row r="52" spans="1:11" ht="15.75" x14ac:dyDescent="0.25">
      <c r="A52" s="75" t="s">
        <v>106</v>
      </c>
      <c r="B52" s="76"/>
      <c r="C52" s="47"/>
      <c r="D52" s="47"/>
      <c r="E52" s="47"/>
      <c r="F52" s="47"/>
      <c r="G52" s="47"/>
      <c r="H52" s="47"/>
      <c r="I52" s="72">
        <v>3452.9</v>
      </c>
      <c r="K52" s="2"/>
    </row>
    <row r="53" spans="1:11" ht="15.75" x14ac:dyDescent="0.25">
      <c r="A53" s="77"/>
      <c r="B53" s="78"/>
      <c r="C53" s="68"/>
      <c r="D53" s="68"/>
      <c r="E53" s="68"/>
      <c r="F53" s="68"/>
      <c r="G53" s="68"/>
      <c r="H53" s="68"/>
      <c r="I53" s="72"/>
      <c r="K53" s="2"/>
    </row>
    <row r="54" spans="1:11" ht="15.75" x14ac:dyDescent="0.25">
      <c r="A54" s="75"/>
      <c r="B54" s="76"/>
      <c r="C54" s="47"/>
      <c r="D54" s="47"/>
      <c r="E54" s="47"/>
      <c r="F54" s="47"/>
      <c r="G54" s="47"/>
      <c r="H54" s="47"/>
      <c r="I54" s="72"/>
      <c r="K54" s="2"/>
    </row>
    <row r="55" spans="1:11" ht="15.75" x14ac:dyDescent="0.25">
      <c r="A55" s="79"/>
      <c r="B55" s="80"/>
      <c r="C55" s="47"/>
      <c r="D55" s="47"/>
      <c r="E55" s="47"/>
      <c r="F55" s="47"/>
      <c r="G55" s="47"/>
      <c r="H55" s="47"/>
      <c r="I55" s="72"/>
      <c r="K55" s="2"/>
    </row>
    <row r="56" spans="1:11" ht="16.5" thickBot="1" x14ac:dyDescent="0.3">
      <c r="A56" s="24" t="s">
        <v>21</v>
      </c>
      <c r="B56" s="21"/>
      <c r="C56" s="21"/>
      <c r="D56" s="81"/>
      <c r="E56" s="81"/>
      <c r="F56" s="81"/>
      <c r="G56" s="81"/>
      <c r="H56" s="81"/>
      <c r="I56" s="82">
        <f>SUM(I35:I55)</f>
        <v>285668.75</v>
      </c>
      <c r="K56" s="5"/>
    </row>
    <row r="57" spans="1:11" ht="15.75" x14ac:dyDescent="0.25">
      <c r="A57" s="66"/>
      <c r="B57" s="83"/>
      <c r="C57" s="83"/>
      <c r="D57" s="83"/>
      <c r="E57" s="83"/>
      <c r="F57" s="83"/>
      <c r="G57" s="83"/>
      <c r="H57" s="83"/>
      <c r="I57" s="83"/>
      <c r="K57" s="2"/>
    </row>
    <row r="58" spans="1:11" ht="15.75" x14ac:dyDescent="0.25">
      <c r="A58" s="7"/>
      <c r="B58" s="2"/>
      <c r="C58" s="2"/>
      <c r="D58" s="2"/>
      <c r="E58" s="2"/>
      <c r="F58" s="2"/>
      <c r="G58" s="2"/>
      <c r="H58" s="2"/>
      <c r="I58" s="2"/>
      <c r="K58" s="2"/>
    </row>
    <row r="59" spans="1:11" ht="15.75" x14ac:dyDescent="0.25">
      <c r="A59" s="7"/>
      <c r="B59" s="2"/>
      <c r="C59" s="2"/>
      <c r="D59" s="2"/>
      <c r="E59" s="2"/>
      <c r="F59" s="2"/>
      <c r="G59" s="2"/>
      <c r="H59" s="2"/>
      <c r="I59" s="2"/>
      <c r="K59" s="2"/>
    </row>
    <row r="60" spans="1:11" ht="15.75" x14ac:dyDescent="0.25">
      <c r="A60" s="7"/>
      <c r="B60" s="2"/>
      <c r="C60" s="2"/>
      <c r="D60" s="2"/>
      <c r="E60" s="2"/>
      <c r="F60" s="2"/>
      <c r="G60" s="2"/>
      <c r="H60" s="2"/>
      <c r="I60" s="2"/>
      <c r="K60" s="2"/>
    </row>
    <row r="61" spans="1:11" ht="15.75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.75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.75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</sheetData>
  <sheetProtection algorithmName="SHA-512" hashValue="XRyIUkcocInNpSAshFyaRJcx6L3Q1FonLeaJ3yTpfnakwX8K1b3seTXA3UWgsdWX6znG8ywv7GMcxPoO23Fezw==" saltValue="k7tt/OMv+DYsTP3DQUo6Pg==" spinCount="100000" sheet="1" objects="1" scenarios="1"/>
  <mergeCells count="9">
    <mergeCell ref="A8:D8"/>
    <mergeCell ref="G30:H30"/>
    <mergeCell ref="G31:H31"/>
    <mergeCell ref="G16:H16"/>
    <mergeCell ref="G17:H17"/>
    <mergeCell ref="G21:H21"/>
    <mergeCell ref="G22:H22"/>
    <mergeCell ref="G25:H25"/>
    <mergeCell ref="G26:H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&amp;R&amp;"Source Sans Pro,Standard"&amp;11Festsetzung EB auf der Grundlage der Bekanntmachung HHJ 2023 Seite 2</oddHeader>
  </headerFooter>
  <ignoredErrors>
    <ignoredError sqref="I11:I15 I28:I29 I18:I20" unlockedFormula="1"/>
    <ignoredError sqref="I30:I31 I10 B32 I16:I17 I21:I22 B17 B22" evalError="1" unlockedFormula="1"/>
    <ignoredError sqref="E8 I8 B15:B16 B20:B21 B30:B3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8"/>
  <sheetViews>
    <sheetView tabSelected="1" view="pageLayout" zoomScaleNormal="100" zoomScaleSheetLayoutView="110" workbookViewId="0">
      <selection activeCell="K3" sqref="K3"/>
    </sheetView>
  </sheetViews>
  <sheetFormatPr baseColWidth="10" defaultRowHeight="12.75" x14ac:dyDescent="0.2"/>
  <cols>
    <col min="1" max="1" width="7.7109375" customWidth="1"/>
    <col min="2" max="13" width="7.28515625" customWidth="1"/>
  </cols>
  <sheetData>
    <row r="1" spans="1:15" s="9" customFormat="1" ht="15" x14ac:dyDescent="0.25">
      <c r="A1" s="24" t="s">
        <v>42</v>
      </c>
      <c r="B1" s="21"/>
      <c r="C1" s="21"/>
      <c r="D1" s="21"/>
      <c r="E1" s="21"/>
      <c r="F1" s="21"/>
      <c r="G1" s="21"/>
      <c r="H1" s="21"/>
      <c r="I1" s="32"/>
      <c r="J1" s="21"/>
      <c r="K1" s="21"/>
      <c r="L1" s="21"/>
      <c r="M1" s="21"/>
      <c r="N1" s="21"/>
    </row>
    <row r="2" spans="1:15" s="9" customFormat="1" ht="15" x14ac:dyDescent="0.25">
      <c r="A2" s="24"/>
      <c r="B2" s="21"/>
      <c r="C2" s="21"/>
      <c r="D2" s="21"/>
      <c r="E2" s="21"/>
      <c r="F2" s="21"/>
      <c r="G2" s="21"/>
      <c r="H2" s="21"/>
      <c r="I2" s="32"/>
      <c r="J2" s="21"/>
      <c r="K2" s="21"/>
      <c r="L2" s="21"/>
      <c r="M2" s="21"/>
      <c r="N2" s="21"/>
    </row>
    <row r="3" spans="1:15" s="9" customFormat="1" ht="15" x14ac:dyDescent="0.25">
      <c r="A3" s="24" t="s">
        <v>1</v>
      </c>
      <c r="B3" s="21"/>
      <c r="C3" s="21"/>
      <c r="D3" s="184" t="s">
        <v>107</v>
      </c>
      <c r="E3" s="185"/>
      <c r="F3" s="185"/>
      <c r="G3" s="186"/>
      <c r="H3" s="21"/>
      <c r="I3" s="32"/>
      <c r="J3" s="32"/>
      <c r="K3" s="32"/>
      <c r="L3" s="32"/>
      <c r="M3" s="21"/>
      <c r="N3" s="21"/>
    </row>
    <row r="4" spans="1:15" s="9" customFormat="1" ht="15" x14ac:dyDescent="0.25">
      <c r="A4" s="24"/>
      <c r="B4" s="21"/>
      <c r="C4" s="21"/>
      <c r="D4" s="21"/>
      <c r="E4" s="21"/>
      <c r="F4" s="21"/>
      <c r="G4" s="21"/>
      <c r="H4" s="21"/>
      <c r="I4" s="32"/>
      <c r="J4" s="32"/>
      <c r="K4" s="32"/>
      <c r="L4" s="32"/>
      <c r="M4" s="21"/>
      <c r="N4" s="21"/>
    </row>
    <row r="5" spans="1:15" s="9" customFormat="1" ht="15" x14ac:dyDescent="0.25">
      <c r="A5" s="24" t="s">
        <v>88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s="9" customFormat="1" ht="15" x14ac:dyDescent="0.25">
      <c r="A6" s="2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s="9" customFormat="1" ht="15.75" thickBot="1" x14ac:dyDescent="0.3">
      <c r="A7" s="24" t="s">
        <v>83</v>
      </c>
      <c r="B7" s="47"/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21"/>
    </row>
    <row r="8" spans="1:15" s="9" customFormat="1" ht="15.75" thickBot="1" x14ac:dyDescent="0.3">
      <c r="A8" s="86" t="s">
        <v>25</v>
      </c>
      <c r="B8" s="87">
        <v>9</v>
      </c>
      <c r="C8" s="88">
        <v>6</v>
      </c>
      <c r="D8" s="88">
        <v>4.5</v>
      </c>
      <c r="E8" s="88"/>
      <c r="F8" s="88"/>
      <c r="G8" s="88"/>
      <c r="H8" s="88"/>
      <c r="I8" s="88"/>
      <c r="J8" s="88"/>
      <c r="K8" s="88"/>
      <c r="L8" s="157"/>
      <c r="M8" s="109"/>
      <c r="N8" s="25"/>
    </row>
    <row r="9" spans="1:15" s="9" customFormat="1" ht="15" x14ac:dyDescent="0.25">
      <c r="A9" s="89" t="s">
        <v>22</v>
      </c>
      <c r="B9" s="90">
        <f>'Seite 1 Festsetzung'!I43</f>
        <v>346.27</v>
      </c>
      <c r="C9" s="91">
        <f>$B$9/9*C8</f>
        <v>230.85</v>
      </c>
      <c r="D9" s="91">
        <f t="shared" ref="D9:M9" si="0">$B$9/9*D8</f>
        <v>173.14</v>
      </c>
      <c r="E9" s="91">
        <f t="shared" si="0"/>
        <v>0</v>
      </c>
      <c r="F9" s="91">
        <f t="shared" si="0"/>
        <v>0</v>
      </c>
      <c r="G9" s="91">
        <f t="shared" si="0"/>
        <v>0</v>
      </c>
      <c r="H9" s="91">
        <f t="shared" si="0"/>
        <v>0</v>
      </c>
      <c r="I9" s="91">
        <f t="shared" si="0"/>
        <v>0</v>
      </c>
      <c r="J9" s="91">
        <f t="shared" si="0"/>
        <v>0</v>
      </c>
      <c r="K9" s="91">
        <f t="shared" si="0"/>
        <v>0</v>
      </c>
      <c r="L9" s="91">
        <f t="shared" si="0"/>
        <v>0</v>
      </c>
      <c r="M9" s="92">
        <f t="shared" si="0"/>
        <v>0</v>
      </c>
      <c r="N9" s="21"/>
      <c r="O9" s="8"/>
    </row>
    <row r="10" spans="1:15" s="9" customFormat="1" ht="15" x14ac:dyDescent="0.25">
      <c r="A10" s="93" t="s">
        <v>23</v>
      </c>
      <c r="B10" s="91">
        <f>B9*60%</f>
        <v>207.76</v>
      </c>
      <c r="C10" s="91">
        <f t="shared" ref="C10:M10" si="1">C9*60%</f>
        <v>138.51</v>
      </c>
      <c r="D10" s="91">
        <f t="shared" si="1"/>
        <v>103.88</v>
      </c>
      <c r="E10" s="91">
        <f t="shared" si="1"/>
        <v>0</v>
      </c>
      <c r="F10" s="91">
        <f t="shared" si="1"/>
        <v>0</v>
      </c>
      <c r="G10" s="91">
        <f t="shared" si="1"/>
        <v>0</v>
      </c>
      <c r="H10" s="91">
        <f t="shared" si="1"/>
        <v>0</v>
      </c>
      <c r="I10" s="91">
        <f t="shared" si="1"/>
        <v>0</v>
      </c>
      <c r="J10" s="91">
        <f t="shared" si="1"/>
        <v>0</v>
      </c>
      <c r="K10" s="91">
        <f t="shared" si="1"/>
        <v>0</v>
      </c>
      <c r="L10" s="91">
        <f t="shared" si="1"/>
        <v>0</v>
      </c>
      <c r="M10" s="94">
        <f t="shared" si="1"/>
        <v>0</v>
      </c>
      <c r="N10" s="21"/>
    </row>
    <row r="11" spans="1:15" s="9" customFormat="1" ht="15.75" thickBot="1" x14ac:dyDescent="0.3">
      <c r="A11" s="95" t="s">
        <v>24</v>
      </c>
      <c r="B11" s="96">
        <f>B9*20%</f>
        <v>69.25</v>
      </c>
      <c r="C11" s="96">
        <f>C9*20%</f>
        <v>46.17</v>
      </c>
      <c r="D11" s="96">
        <f>D9*20%</f>
        <v>34.630000000000003</v>
      </c>
      <c r="E11" s="96">
        <f t="shared" ref="E11:M11" si="2">E9*20%</f>
        <v>0</v>
      </c>
      <c r="F11" s="96">
        <f t="shared" si="2"/>
        <v>0</v>
      </c>
      <c r="G11" s="96">
        <f t="shared" si="2"/>
        <v>0</v>
      </c>
      <c r="H11" s="96">
        <f t="shared" si="2"/>
        <v>0</v>
      </c>
      <c r="I11" s="96">
        <f t="shared" si="2"/>
        <v>0</v>
      </c>
      <c r="J11" s="96">
        <f t="shared" si="2"/>
        <v>0</v>
      </c>
      <c r="K11" s="96">
        <f t="shared" si="2"/>
        <v>0</v>
      </c>
      <c r="L11" s="96">
        <f t="shared" si="2"/>
        <v>0</v>
      </c>
      <c r="M11" s="97">
        <f t="shared" si="2"/>
        <v>0</v>
      </c>
      <c r="N11" s="21"/>
    </row>
    <row r="12" spans="1:15" s="9" customFormat="1" ht="15.75" thickBot="1" x14ac:dyDescent="0.3">
      <c r="A12" s="98"/>
      <c r="B12" s="99" t="s">
        <v>33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21"/>
    </row>
    <row r="13" spans="1:15" s="9" customFormat="1" ht="15" x14ac:dyDescent="0.25">
      <c r="A13" s="101" t="s">
        <v>22</v>
      </c>
      <c r="B13" s="102">
        <f>B9*90%</f>
        <v>311.64</v>
      </c>
      <c r="C13" s="103">
        <f t="shared" ref="C13:M13" si="3">C9*90%</f>
        <v>207.77</v>
      </c>
      <c r="D13" s="103">
        <f t="shared" si="3"/>
        <v>155.83000000000001</v>
      </c>
      <c r="E13" s="103">
        <f t="shared" si="3"/>
        <v>0</v>
      </c>
      <c r="F13" s="103">
        <f t="shared" si="3"/>
        <v>0</v>
      </c>
      <c r="G13" s="103">
        <f t="shared" si="3"/>
        <v>0</v>
      </c>
      <c r="H13" s="103">
        <f t="shared" si="3"/>
        <v>0</v>
      </c>
      <c r="I13" s="103">
        <f t="shared" si="3"/>
        <v>0</v>
      </c>
      <c r="J13" s="103">
        <f t="shared" si="3"/>
        <v>0</v>
      </c>
      <c r="K13" s="103">
        <f t="shared" si="3"/>
        <v>0</v>
      </c>
      <c r="L13" s="103">
        <f t="shared" si="3"/>
        <v>0</v>
      </c>
      <c r="M13" s="92">
        <f t="shared" si="3"/>
        <v>0</v>
      </c>
      <c r="N13" s="21"/>
    </row>
    <row r="14" spans="1:15" s="9" customFormat="1" ht="15" x14ac:dyDescent="0.25">
      <c r="A14" s="93" t="s">
        <v>23</v>
      </c>
      <c r="B14" s="104">
        <f>B10*90%</f>
        <v>186.98</v>
      </c>
      <c r="C14" s="91">
        <f t="shared" ref="C14:M14" si="4">C10*90%</f>
        <v>124.66</v>
      </c>
      <c r="D14" s="91">
        <f t="shared" si="4"/>
        <v>93.49</v>
      </c>
      <c r="E14" s="91">
        <f t="shared" si="4"/>
        <v>0</v>
      </c>
      <c r="F14" s="91">
        <f t="shared" si="4"/>
        <v>0</v>
      </c>
      <c r="G14" s="91">
        <f t="shared" si="4"/>
        <v>0</v>
      </c>
      <c r="H14" s="91">
        <f t="shared" si="4"/>
        <v>0</v>
      </c>
      <c r="I14" s="91">
        <f t="shared" si="4"/>
        <v>0</v>
      </c>
      <c r="J14" s="91">
        <f t="shared" si="4"/>
        <v>0</v>
      </c>
      <c r="K14" s="91">
        <f t="shared" si="4"/>
        <v>0</v>
      </c>
      <c r="L14" s="91">
        <f t="shared" si="4"/>
        <v>0</v>
      </c>
      <c r="M14" s="94">
        <f t="shared" si="4"/>
        <v>0</v>
      </c>
      <c r="N14" s="21"/>
    </row>
    <row r="15" spans="1:15" s="9" customFormat="1" ht="15.75" thickBot="1" x14ac:dyDescent="0.3">
      <c r="A15" s="95" t="s">
        <v>24</v>
      </c>
      <c r="B15" s="105">
        <f>B11*90%</f>
        <v>62.33</v>
      </c>
      <c r="C15" s="106">
        <f t="shared" ref="C15:M15" si="5">C11*90%</f>
        <v>41.55</v>
      </c>
      <c r="D15" s="106">
        <f t="shared" si="5"/>
        <v>31.17</v>
      </c>
      <c r="E15" s="106">
        <f t="shared" si="5"/>
        <v>0</v>
      </c>
      <c r="F15" s="106">
        <f t="shared" si="5"/>
        <v>0</v>
      </c>
      <c r="G15" s="106">
        <f t="shared" si="5"/>
        <v>0</v>
      </c>
      <c r="H15" s="106">
        <f t="shared" si="5"/>
        <v>0</v>
      </c>
      <c r="I15" s="106">
        <f t="shared" si="5"/>
        <v>0</v>
      </c>
      <c r="J15" s="106">
        <f t="shared" si="5"/>
        <v>0</v>
      </c>
      <c r="K15" s="106">
        <f t="shared" si="5"/>
        <v>0</v>
      </c>
      <c r="L15" s="106">
        <f t="shared" si="5"/>
        <v>0</v>
      </c>
      <c r="M15" s="107">
        <f t="shared" si="5"/>
        <v>0</v>
      </c>
      <c r="N15" s="21"/>
    </row>
    <row r="16" spans="1:15" s="9" customFormat="1" ht="15" x14ac:dyDescent="0.25">
      <c r="D16" s="151"/>
      <c r="N16" s="21"/>
    </row>
    <row r="17" spans="1:18" s="9" customFormat="1" ht="15" x14ac:dyDescent="0.25">
      <c r="B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5"/>
      <c r="Q17" s="13"/>
    </row>
    <row r="18" spans="1:18" s="9" customFormat="1" ht="18" customHeight="1" thickBot="1" x14ac:dyDescent="0.3">
      <c r="A18" s="108" t="s">
        <v>84</v>
      </c>
      <c r="B18" s="150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52"/>
      <c r="N18" s="21"/>
    </row>
    <row r="19" spans="1:18" s="9" customFormat="1" ht="15.75" thickBot="1" x14ac:dyDescent="0.3">
      <c r="A19" s="86" t="s">
        <v>25</v>
      </c>
      <c r="B19" s="87">
        <v>9</v>
      </c>
      <c r="C19" s="88">
        <v>6</v>
      </c>
      <c r="D19" s="88">
        <v>4.5</v>
      </c>
      <c r="E19" s="88"/>
      <c r="F19" s="88"/>
      <c r="G19" s="88"/>
      <c r="H19" s="88"/>
      <c r="I19" s="88"/>
      <c r="J19" s="88"/>
      <c r="K19" s="88"/>
      <c r="L19" s="88"/>
      <c r="M19" s="109"/>
      <c r="N19" s="21"/>
      <c r="O19" s="11"/>
    </row>
    <row r="20" spans="1:18" s="9" customFormat="1" ht="15" x14ac:dyDescent="0.25">
      <c r="A20" s="89" t="s">
        <v>22</v>
      </c>
      <c r="B20" s="90">
        <f>'Seite 1 Festsetzung'!I50</f>
        <v>198.38</v>
      </c>
      <c r="C20" s="91">
        <f>$B$20/9*C19</f>
        <v>132.25</v>
      </c>
      <c r="D20" s="91">
        <f t="shared" ref="D20:M20" si="6">$B$20/9*D19</f>
        <v>99.19</v>
      </c>
      <c r="E20" s="91">
        <f t="shared" si="6"/>
        <v>0</v>
      </c>
      <c r="F20" s="91">
        <f t="shared" si="6"/>
        <v>0</v>
      </c>
      <c r="G20" s="91">
        <f t="shared" si="6"/>
        <v>0</v>
      </c>
      <c r="H20" s="91">
        <f t="shared" si="6"/>
        <v>0</v>
      </c>
      <c r="I20" s="91">
        <f t="shared" si="6"/>
        <v>0</v>
      </c>
      <c r="J20" s="91">
        <f t="shared" si="6"/>
        <v>0</v>
      </c>
      <c r="K20" s="91">
        <f t="shared" si="6"/>
        <v>0</v>
      </c>
      <c r="L20" s="91">
        <f t="shared" si="6"/>
        <v>0</v>
      </c>
      <c r="M20" s="94">
        <f t="shared" si="6"/>
        <v>0</v>
      </c>
      <c r="N20" s="21"/>
    </row>
    <row r="21" spans="1:18" s="9" customFormat="1" ht="15" x14ac:dyDescent="0.25">
      <c r="A21" s="93" t="s">
        <v>23</v>
      </c>
      <c r="B21" s="91">
        <f>B20*60%</f>
        <v>119.03</v>
      </c>
      <c r="C21" s="91">
        <f t="shared" ref="C21:M21" si="7">C20*60%</f>
        <v>79.349999999999994</v>
      </c>
      <c r="D21" s="91">
        <f t="shared" si="7"/>
        <v>59.51</v>
      </c>
      <c r="E21" s="91">
        <f t="shared" si="7"/>
        <v>0</v>
      </c>
      <c r="F21" s="91">
        <f t="shared" si="7"/>
        <v>0</v>
      </c>
      <c r="G21" s="91">
        <f t="shared" si="7"/>
        <v>0</v>
      </c>
      <c r="H21" s="91">
        <f t="shared" si="7"/>
        <v>0</v>
      </c>
      <c r="I21" s="91">
        <f t="shared" si="7"/>
        <v>0</v>
      </c>
      <c r="J21" s="91">
        <f t="shared" si="7"/>
        <v>0</v>
      </c>
      <c r="K21" s="91">
        <f t="shared" si="7"/>
        <v>0</v>
      </c>
      <c r="L21" s="91">
        <f t="shared" si="7"/>
        <v>0</v>
      </c>
      <c r="M21" s="94">
        <f t="shared" si="7"/>
        <v>0</v>
      </c>
      <c r="N21" s="21"/>
      <c r="P21" s="14"/>
    </row>
    <row r="22" spans="1:18" s="9" customFormat="1" ht="15.75" thickBot="1" x14ac:dyDescent="0.3">
      <c r="A22" s="95" t="s">
        <v>24</v>
      </c>
      <c r="B22" s="96">
        <f>B20*20%</f>
        <v>39.68</v>
      </c>
      <c r="C22" s="110">
        <f t="shared" ref="C22:M22" si="8">C20*20%</f>
        <v>26.45</v>
      </c>
      <c r="D22" s="110">
        <f t="shared" si="8"/>
        <v>19.84</v>
      </c>
      <c r="E22" s="110">
        <f t="shared" si="8"/>
        <v>0</v>
      </c>
      <c r="F22" s="110">
        <f t="shared" si="8"/>
        <v>0</v>
      </c>
      <c r="G22" s="110">
        <f t="shared" si="8"/>
        <v>0</v>
      </c>
      <c r="H22" s="110">
        <f t="shared" si="8"/>
        <v>0</v>
      </c>
      <c r="I22" s="110">
        <f t="shared" si="8"/>
        <v>0</v>
      </c>
      <c r="J22" s="110">
        <f t="shared" si="8"/>
        <v>0</v>
      </c>
      <c r="K22" s="110">
        <f t="shared" si="8"/>
        <v>0</v>
      </c>
      <c r="L22" s="110">
        <f t="shared" si="8"/>
        <v>0</v>
      </c>
      <c r="M22" s="97">
        <f t="shared" si="8"/>
        <v>0</v>
      </c>
      <c r="N22" s="21"/>
    </row>
    <row r="23" spans="1:18" s="9" customFormat="1" ht="15.75" thickBot="1" x14ac:dyDescent="0.3">
      <c r="A23" s="47"/>
      <c r="B23" s="111" t="s">
        <v>33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21"/>
      <c r="O23" s="15"/>
    </row>
    <row r="24" spans="1:18" s="9" customFormat="1" ht="15" x14ac:dyDescent="0.25">
      <c r="A24" s="101" t="s">
        <v>22</v>
      </c>
      <c r="B24" s="103">
        <f>B20*90%</f>
        <v>178.54</v>
      </c>
      <c r="C24" s="103">
        <f t="shared" ref="C24:M24" si="9">C20*90%</f>
        <v>119.03</v>
      </c>
      <c r="D24" s="103">
        <f t="shared" si="9"/>
        <v>89.27</v>
      </c>
      <c r="E24" s="103">
        <f t="shared" si="9"/>
        <v>0</v>
      </c>
      <c r="F24" s="103">
        <f t="shared" si="9"/>
        <v>0</v>
      </c>
      <c r="G24" s="103">
        <f t="shared" si="9"/>
        <v>0</v>
      </c>
      <c r="H24" s="103">
        <f t="shared" si="9"/>
        <v>0</v>
      </c>
      <c r="I24" s="103">
        <f t="shared" si="9"/>
        <v>0</v>
      </c>
      <c r="J24" s="103">
        <f t="shared" si="9"/>
        <v>0</v>
      </c>
      <c r="K24" s="103">
        <f t="shared" si="9"/>
        <v>0</v>
      </c>
      <c r="L24" s="103">
        <f t="shared" si="9"/>
        <v>0</v>
      </c>
      <c r="M24" s="92">
        <f t="shared" si="9"/>
        <v>0</v>
      </c>
      <c r="N24" s="21"/>
      <c r="P24" s="12"/>
    </row>
    <row r="25" spans="1:18" s="9" customFormat="1" ht="15" x14ac:dyDescent="0.25">
      <c r="A25" s="93" t="s">
        <v>23</v>
      </c>
      <c r="B25" s="91">
        <f>B21*90%</f>
        <v>107.13</v>
      </c>
      <c r="C25" s="91">
        <f t="shared" ref="C25:M25" si="10">C21*90%</f>
        <v>71.42</v>
      </c>
      <c r="D25" s="91">
        <f t="shared" si="10"/>
        <v>53.56</v>
      </c>
      <c r="E25" s="91">
        <f t="shared" si="10"/>
        <v>0</v>
      </c>
      <c r="F25" s="91">
        <f t="shared" si="10"/>
        <v>0</v>
      </c>
      <c r="G25" s="91">
        <f t="shared" si="10"/>
        <v>0</v>
      </c>
      <c r="H25" s="91">
        <f t="shared" si="10"/>
        <v>0</v>
      </c>
      <c r="I25" s="91">
        <f t="shared" si="10"/>
        <v>0</v>
      </c>
      <c r="J25" s="91">
        <f t="shared" si="10"/>
        <v>0</v>
      </c>
      <c r="K25" s="91">
        <f t="shared" si="10"/>
        <v>0</v>
      </c>
      <c r="L25" s="91">
        <f t="shared" si="10"/>
        <v>0</v>
      </c>
      <c r="M25" s="94">
        <f t="shared" si="10"/>
        <v>0</v>
      </c>
      <c r="N25" s="21"/>
    </row>
    <row r="26" spans="1:18" s="9" customFormat="1" ht="15.75" thickBot="1" x14ac:dyDescent="0.3">
      <c r="A26" s="95" t="s">
        <v>24</v>
      </c>
      <c r="B26" s="106">
        <f>B22*90%</f>
        <v>35.71</v>
      </c>
      <c r="C26" s="106">
        <f t="shared" ref="C26:L26" si="11">C22*90%</f>
        <v>23.81</v>
      </c>
      <c r="D26" s="106">
        <f t="shared" si="11"/>
        <v>17.86</v>
      </c>
      <c r="E26" s="106">
        <f t="shared" si="11"/>
        <v>0</v>
      </c>
      <c r="F26" s="106">
        <f t="shared" si="11"/>
        <v>0</v>
      </c>
      <c r="G26" s="106">
        <f t="shared" si="11"/>
        <v>0</v>
      </c>
      <c r="H26" s="106">
        <f t="shared" si="11"/>
        <v>0</v>
      </c>
      <c r="I26" s="106">
        <f t="shared" si="11"/>
        <v>0</v>
      </c>
      <c r="J26" s="106">
        <f t="shared" si="11"/>
        <v>0</v>
      </c>
      <c r="K26" s="106">
        <f t="shared" si="11"/>
        <v>0</v>
      </c>
      <c r="L26" s="106">
        <f t="shared" si="11"/>
        <v>0</v>
      </c>
      <c r="M26" s="107">
        <f>M22*90%</f>
        <v>0</v>
      </c>
      <c r="N26" s="21"/>
    </row>
    <row r="27" spans="1:18" s="9" customFormat="1" ht="15" x14ac:dyDescent="0.25">
      <c r="N27" s="21"/>
    </row>
    <row r="28" spans="1:18" s="9" customFormat="1" ht="15" x14ac:dyDescent="0.25">
      <c r="A28" s="155" t="s">
        <v>89</v>
      </c>
      <c r="B28" s="144"/>
      <c r="C28" s="144"/>
      <c r="D28" s="144"/>
      <c r="E28" s="144"/>
      <c r="F28" s="144"/>
      <c r="N28" s="21"/>
    </row>
    <row r="29" spans="1:18" s="9" customFormat="1" ht="15" x14ac:dyDescent="0.25">
      <c r="A29" s="147" t="s">
        <v>90</v>
      </c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21"/>
      <c r="O29" s="15"/>
    </row>
    <row r="30" spans="1:18" s="9" customFormat="1" ht="15.75" thickBot="1" x14ac:dyDescent="0.3">
      <c r="A30" s="148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21"/>
      <c r="O30" s="15"/>
    </row>
    <row r="31" spans="1:18" s="9" customFormat="1" ht="15.75" thickBot="1" x14ac:dyDescent="0.3">
      <c r="A31" s="86" t="s">
        <v>25</v>
      </c>
      <c r="B31" s="87">
        <v>9</v>
      </c>
      <c r="C31" s="88">
        <v>6</v>
      </c>
      <c r="D31" s="88">
        <v>4.5</v>
      </c>
      <c r="E31" s="88"/>
      <c r="F31" s="88"/>
      <c r="G31" s="88"/>
      <c r="H31" s="88"/>
      <c r="I31" s="88"/>
      <c r="J31" s="88"/>
      <c r="K31" s="88"/>
      <c r="L31" s="88"/>
      <c r="M31" s="109"/>
      <c r="N31" s="21"/>
    </row>
    <row r="32" spans="1:18" s="9" customFormat="1" ht="19.5" customHeight="1" x14ac:dyDescent="0.25">
      <c r="A32" s="89" t="s">
        <v>22</v>
      </c>
      <c r="B32" s="90">
        <f>'Seite 1 Festsetzung'!I55</f>
        <v>198.38</v>
      </c>
      <c r="C32" s="91">
        <f>$B$32/9*C31</f>
        <v>132.25</v>
      </c>
      <c r="D32" s="91">
        <f t="shared" ref="D32:M32" si="12">$B$32/9*D31</f>
        <v>99.19</v>
      </c>
      <c r="E32" s="91">
        <f t="shared" si="12"/>
        <v>0</v>
      </c>
      <c r="F32" s="91">
        <f t="shared" si="12"/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91">
        <f t="shared" si="12"/>
        <v>0</v>
      </c>
      <c r="M32" s="94">
        <f t="shared" si="12"/>
        <v>0</v>
      </c>
      <c r="N32" s="21"/>
      <c r="Q32" s="13"/>
      <c r="R32" s="13"/>
    </row>
    <row r="33" spans="1:16" s="9" customFormat="1" ht="15" x14ac:dyDescent="0.25">
      <c r="A33" s="93" t="s">
        <v>23</v>
      </c>
      <c r="B33" s="91">
        <f>B32*60%</f>
        <v>119.03</v>
      </c>
      <c r="C33" s="91">
        <f t="shared" ref="C33:M33" si="13">C32*60%</f>
        <v>79.349999999999994</v>
      </c>
      <c r="D33" s="91">
        <f t="shared" si="13"/>
        <v>59.51</v>
      </c>
      <c r="E33" s="91">
        <f t="shared" si="13"/>
        <v>0</v>
      </c>
      <c r="F33" s="91">
        <f t="shared" si="13"/>
        <v>0</v>
      </c>
      <c r="G33" s="91">
        <f t="shared" si="13"/>
        <v>0</v>
      </c>
      <c r="H33" s="91">
        <f t="shared" si="13"/>
        <v>0</v>
      </c>
      <c r="I33" s="91">
        <f t="shared" si="13"/>
        <v>0</v>
      </c>
      <c r="J33" s="91">
        <f t="shared" si="13"/>
        <v>0</v>
      </c>
      <c r="K33" s="91">
        <f t="shared" si="13"/>
        <v>0</v>
      </c>
      <c r="L33" s="91">
        <f t="shared" si="13"/>
        <v>0</v>
      </c>
      <c r="M33" s="94">
        <f t="shared" si="13"/>
        <v>0</v>
      </c>
      <c r="N33" s="35"/>
    </row>
    <row r="34" spans="1:16" s="9" customFormat="1" ht="15.75" thickBot="1" x14ac:dyDescent="0.3">
      <c r="A34" s="95" t="s">
        <v>24</v>
      </c>
      <c r="B34" s="96">
        <f>B32*20%</f>
        <v>39.68</v>
      </c>
      <c r="C34" s="110">
        <f t="shared" ref="C34:M34" si="14">C32*20%</f>
        <v>26.45</v>
      </c>
      <c r="D34" s="110">
        <f t="shared" si="14"/>
        <v>19.84</v>
      </c>
      <c r="E34" s="110">
        <f t="shared" si="14"/>
        <v>0</v>
      </c>
      <c r="F34" s="110">
        <f t="shared" si="14"/>
        <v>0</v>
      </c>
      <c r="G34" s="110">
        <f t="shared" si="14"/>
        <v>0</v>
      </c>
      <c r="H34" s="110">
        <f t="shared" si="14"/>
        <v>0</v>
      </c>
      <c r="I34" s="110">
        <f t="shared" si="14"/>
        <v>0</v>
      </c>
      <c r="J34" s="110">
        <f t="shared" si="14"/>
        <v>0</v>
      </c>
      <c r="K34" s="110">
        <f t="shared" si="14"/>
        <v>0</v>
      </c>
      <c r="L34" s="110">
        <f t="shared" si="14"/>
        <v>0</v>
      </c>
      <c r="M34" s="97">
        <f t="shared" si="14"/>
        <v>0</v>
      </c>
      <c r="N34" s="21"/>
      <c r="O34" s="14"/>
    </row>
    <row r="35" spans="1:16" s="9" customFormat="1" ht="15.75" thickBot="1" x14ac:dyDescent="0.3">
      <c r="A35" s="47"/>
      <c r="B35" s="111" t="s">
        <v>33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21"/>
    </row>
    <row r="36" spans="1:16" s="9" customFormat="1" ht="15" x14ac:dyDescent="0.25">
      <c r="A36" s="101" t="s">
        <v>22</v>
      </c>
      <c r="B36" s="103">
        <f>B32*90%</f>
        <v>178.54</v>
      </c>
      <c r="C36" s="103">
        <f t="shared" ref="C36:M36" si="15">C32*90%</f>
        <v>119.03</v>
      </c>
      <c r="D36" s="103">
        <f t="shared" si="15"/>
        <v>89.27</v>
      </c>
      <c r="E36" s="103">
        <f t="shared" si="15"/>
        <v>0</v>
      </c>
      <c r="F36" s="103">
        <f t="shared" si="15"/>
        <v>0</v>
      </c>
      <c r="G36" s="103">
        <f t="shared" si="15"/>
        <v>0</v>
      </c>
      <c r="H36" s="103">
        <f t="shared" si="15"/>
        <v>0</v>
      </c>
      <c r="I36" s="103">
        <f t="shared" si="15"/>
        <v>0</v>
      </c>
      <c r="J36" s="103">
        <f t="shared" si="15"/>
        <v>0</v>
      </c>
      <c r="K36" s="103">
        <f t="shared" si="15"/>
        <v>0</v>
      </c>
      <c r="L36" s="103">
        <f t="shared" si="15"/>
        <v>0</v>
      </c>
      <c r="M36" s="92">
        <f t="shared" si="15"/>
        <v>0</v>
      </c>
      <c r="N36" s="21"/>
    </row>
    <row r="37" spans="1:16" s="9" customFormat="1" ht="15" x14ac:dyDescent="0.25">
      <c r="A37" s="93" t="s">
        <v>23</v>
      </c>
      <c r="B37" s="91">
        <f>B33*90%</f>
        <v>107.13</v>
      </c>
      <c r="C37" s="91">
        <f t="shared" ref="C37:M37" si="16">C33*90%</f>
        <v>71.42</v>
      </c>
      <c r="D37" s="91">
        <f t="shared" si="16"/>
        <v>53.56</v>
      </c>
      <c r="E37" s="91">
        <f t="shared" si="16"/>
        <v>0</v>
      </c>
      <c r="F37" s="91">
        <f t="shared" si="16"/>
        <v>0</v>
      </c>
      <c r="G37" s="91">
        <f t="shared" si="16"/>
        <v>0</v>
      </c>
      <c r="H37" s="91">
        <f t="shared" si="16"/>
        <v>0</v>
      </c>
      <c r="I37" s="91">
        <f t="shared" si="16"/>
        <v>0</v>
      </c>
      <c r="J37" s="91">
        <f t="shared" si="16"/>
        <v>0</v>
      </c>
      <c r="K37" s="91">
        <f t="shared" si="16"/>
        <v>0</v>
      </c>
      <c r="L37" s="91">
        <f t="shared" si="16"/>
        <v>0</v>
      </c>
      <c r="M37" s="94">
        <f t="shared" si="16"/>
        <v>0</v>
      </c>
      <c r="N37" s="25"/>
    </row>
    <row r="38" spans="1:16" s="9" customFormat="1" ht="15.75" thickBot="1" x14ac:dyDescent="0.3">
      <c r="A38" s="95" t="s">
        <v>24</v>
      </c>
      <c r="B38" s="106">
        <f>B34*90%</f>
        <v>35.71</v>
      </c>
      <c r="C38" s="106">
        <f t="shared" ref="C38:L38" si="17">C34*90%</f>
        <v>23.81</v>
      </c>
      <c r="D38" s="106">
        <f t="shared" si="17"/>
        <v>17.86</v>
      </c>
      <c r="E38" s="106">
        <f t="shared" si="17"/>
        <v>0</v>
      </c>
      <c r="F38" s="106">
        <f t="shared" si="17"/>
        <v>0</v>
      </c>
      <c r="G38" s="106">
        <f t="shared" si="17"/>
        <v>0</v>
      </c>
      <c r="H38" s="106">
        <f t="shared" si="17"/>
        <v>0</v>
      </c>
      <c r="I38" s="106">
        <f t="shared" si="17"/>
        <v>0</v>
      </c>
      <c r="J38" s="106">
        <f t="shared" si="17"/>
        <v>0</v>
      </c>
      <c r="K38" s="106">
        <f t="shared" si="17"/>
        <v>0</v>
      </c>
      <c r="L38" s="106">
        <f t="shared" si="17"/>
        <v>0</v>
      </c>
      <c r="M38" s="107">
        <f>M34*90%</f>
        <v>0</v>
      </c>
      <c r="N38" s="21"/>
    </row>
    <row r="39" spans="1:16" s="9" customFormat="1" ht="15" x14ac:dyDescent="0.25">
      <c r="N39" s="21"/>
    </row>
    <row r="40" spans="1:16" s="9" customFormat="1" ht="15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25"/>
    </row>
    <row r="41" spans="1:16" s="9" customFormat="1" ht="15.75" thickBot="1" x14ac:dyDescent="0.3">
      <c r="A41" s="108" t="s">
        <v>94</v>
      </c>
      <c r="B41" s="150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52"/>
      <c r="N41" s="21"/>
    </row>
    <row r="42" spans="1:16" s="9" customFormat="1" ht="15.75" thickBot="1" x14ac:dyDescent="0.3">
      <c r="A42" s="86" t="s">
        <v>25</v>
      </c>
      <c r="B42" s="87">
        <v>6</v>
      </c>
      <c r="C42" s="88">
        <v>5</v>
      </c>
      <c r="D42" s="88">
        <v>4</v>
      </c>
      <c r="E42" s="88">
        <v>3</v>
      </c>
      <c r="F42" s="88"/>
      <c r="G42" s="88"/>
      <c r="H42" s="88"/>
      <c r="I42" s="88"/>
      <c r="J42" s="88"/>
      <c r="K42" s="88"/>
      <c r="L42" s="88"/>
      <c r="M42" s="109"/>
      <c r="N42" s="21"/>
    </row>
    <row r="43" spans="1:16" s="9" customFormat="1" ht="15" x14ac:dyDescent="0.25">
      <c r="A43" s="89" t="s">
        <v>22</v>
      </c>
      <c r="B43" s="161">
        <f>'Seite 1 Festsetzung'!I60</f>
        <v>107.13</v>
      </c>
      <c r="C43" s="91">
        <f>$B$43/6*C42</f>
        <v>89.28</v>
      </c>
      <c r="D43" s="91">
        <f t="shared" ref="D43:M43" si="18">$B$43/6*D42</f>
        <v>71.42</v>
      </c>
      <c r="E43" s="91">
        <f t="shared" si="18"/>
        <v>53.57</v>
      </c>
      <c r="F43" s="91">
        <f t="shared" si="18"/>
        <v>0</v>
      </c>
      <c r="G43" s="91">
        <f t="shared" si="18"/>
        <v>0</v>
      </c>
      <c r="H43" s="91">
        <f t="shared" si="18"/>
        <v>0</v>
      </c>
      <c r="I43" s="91">
        <f t="shared" si="18"/>
        <v>0</v>
      </c>
      <c r="J43" s="91">
        <f t="shared" si="18"/>
        <v>0</v>
      </c>
      <c r="K43" s="91">
        <f t="shared" si="18"/>
        <v>0</v>
      </c>
      <c r="L43" s="91">
        <f t="shared" si="18"/>
        <v>0</v>
      </c>
      <c r="M43" s="94">
        <f t="shared" si="18"/>
        <v>0</v>
      </c>
      <c r="N43" s="21"/>
      <c r="P43" s="13"/>
    </row>
    <row r="44" spans="1:16" s="9" customFormat="1" ht="15" x14ac:dyDescent="0.25">
      <c r="A44" s="93" t="s">
        <v>23</v>
      </c>
      <c r="B44" s="91">
        <f>B43*60%</f>
        <v>64.28</v>
      </c>
      <c r="C44" s="91">
        <f t="shared" ref="C44:M44" si="19">C43*60%</f>
        <v>53.57</v>
      </c>
      <c r="D44" s="91">
        <f t="shared" si="19"/>
        <v>42.85</v>
      </c>
      <c r="E44" s="91">
        <f t="shared" si="19"/>
        <v>32.14</v>
      </c>
      <c r="F44" s="91">
        <f t="shared" si="19"/>
        <v>0</v>
      </c>
      <c r="G44" s="91">
        <f t="shared" si="19"/>
        <v>0</v>
      </c>
      <c r="H44" s="91">
        <f t="shared" si="19"/>
        <v>0</v>
      </c>
      <c r="I44" s="91">
        <f t="shared" si="19"/>
        <v>0</v>
      </c>
      <c r="J44" s="91">
        <f t="shared" si="19"/>
        <v>0</v>
      </c>
      <c r="K44" s="91">
        <f t="shared" si="19"/>
        <v>0</v>
      </c>
      <c r="L44" s="91">
        <f t="shared" si="19"/>
        <v>0</v>
      </c>
      <c r="M44" s="94">
        <f t="shared" si="19"/>
        <v>0</v>
      </c>
      <c r="N44" s="21"/>
    </row>
    <row r="45" spans="1:16" s="9" customFormat="1" ht="15.75" thickBot="1" x14ac:dyDescent="0.3">
      <c r="A45" s="95" t="s">
        <v>24</v>
      </c>
      <c r="B45" s="96">
        <f>B43*20%</f>
        <v>21.43</v>
      </c>
      <c r="C45" s="110">
        <f t="shared" ref="C45:M45" si="20">C43*20%</f>
        <v>17.86</v>
      </c>
      <c r="D45" s="110">
        <f t="shared" si="20"/>
        <v>14.28</v>
      </c>
      <c r="E45" s="110">
        <f t="shared" si="20"/>
        <v>10.71</v>
      </c>
      <c r="F45" s="110">
        <f t="shared" si="20"/>
        <v>0</v>
      </c>
      <c r="G45" s="110">
        <f t="shared" si="20"/>
        <v>0</v>
      </c>
      <c r="H45" s="110">
        <f t="shared" si="20"/>
        <v>0</v>
      </c>
      <c r="I45" s="110">
        <f t="shared" si="20"/>
        <v>0</v>
      </c>
      <c r="J45" s="110">
        <f t="shared" si="20"/>
        <v>0</v>
      </c>
      <c r="K45" s="110">
        <f t="shared" si="20"/>
        <v>0</v>
      </c>
      <c r="L45" s="110">
        <f t="shared" si="20"/>
        <v>0</v>
      </c>
      <c r="M45" s="97">
        <f t="shared" si="20"/>
        <v>0</v>
      </c>
      <c r="N45" s="21"/>
    </row>
    <row r="46" spans="1:16" s="9" customFormat="1" ht="15.75" thickBot="1" x14ac:dyDescent="0.3">
      <c r="A46" s="47"/>
      <c r="B46" s="111" t="s">
        <v>33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21"/>
    </row>
    <row r="47" spans="1:16" s="9" customFormat="1" ht="15" x14ac:dyDescent="0.25">
      <c r="A47" s="101" t="s">
        <v>22</v>
      </c>
      <c r="B47" s="103">
        <f>B43*90%</f>
        <v>96.42</v>
      </c>
      <c r="C47" s="103">
        <f t="shared" ref="C47:M49" si="21">C43*90%</f>
        <v>80.349999999999994</v>
      </c>
      <c r="D47" s="103">
        <f t="shared" si="21"/>
        <v>64.28</v>
      </c>
      <c r="E47" s="103">
        <f t="shared" si="21"/>
        <v>48.21</v>
      </c>
      <c r="F47" s="103">
        <f t="shared" si="21"/>
        <v>0</v>
      </c>
      <c r="G47" s="103">
        <f t="shared" si="21"/>
        <v>0</v>
      </c>
      <c r="H47" s="103">
        <f t="shared" si="21"/>
        <v>0</v>
      </c>
      <c r="I47" s="103">
        <f t="shared" si="21"/>
        <v>0</v>
      </c>
      <c r="J47" s="103">
        <f t="shared" si="21"/>
        <v>0</v>
      </c>
      <c r="K47" s="103">
        <f t="shared" si="21"/>
        <v>0</v>
      </c>
      <c r="L47" s="103">
        <f t="shared" si="21"/>
        <v>0</v>
      </c>
      <c r="M47" s="92">
        <f t="shared" si="21"/>
        <v>0</v>
      </c>
      <c r="N47" s="21"/>
    </row>
    <row r="48" spans="1:16" s="9" customFormat="1" ht="15" x14ac:dyDescent="0.25">
      <c r="A48" s="93" t="s">
        <v>23</v>
      </c>
      <c r="B48" s="91">
        <f>B44*90%</f>
        <v>57.85</v>
      </c>
      <c r="C48" s="91">
        <f t="shared" si="21"/>
        <v>48.21</v>
      </c>
      <c r="D48" s="91">
        <f t="shared" si="21"/>
        <v>38.57</v>
      </c>
      <c r="E48" s="91">
        <f t="shared" si="21"/>
        <v>28.93</v>
      </c>
      <c r="F48" s="91">
        <f t="shared" si="21"/>
        <v>0</v>
      </c>
      <c r="G48" s="91">
        <f t="shared" si="21"/>
        <v>0</v>
      </c>
      <c r="H48" s="91">
        <f t="shared" si="21"/>
        <v>0</v>
      </c>
      <c r="I48" s="91">
        <f t="shared" si="21"/>
        <v>0</v>
      </c>
      <c r="J48" s="91">
        <f t="shared" si="21"/>
        <v>0</v>
      </c>
      <c r="K48" s="91">
        <f t="shared" si="21"/>
        <v>0</v>
      </c>
      <c r="L48" s="91">
        <f t="shared" si="21"/>
        <v>0</v>
      </c>
      <c r="M48" s="162">
        <f t="shared" si="21"/>
        <v>0</v>
      </c>
      <c r="N48" s="21"/>
    </row>
    <row r="49" spans="1:14" s="9" customFormat="1" ht="15.75" thickBot="1" x14ac:dyDescent="0.3">
      <c r="A49" s="95" t="s">
        <v>24</v>
      </c>
      <c r="B49" s="106">
        <f>B45*90%</f>
        <v>19.29</v>
      </c>
      <c r="C49" s="106">
        <f t="shared" si="21"/>
        <v>16.07</v>
      </c>
      <c r="D49" s="106">
        <f t="shared" si="21"/>
        <v>12.85</v>
      </c>
      <c r="E49" s="106">
        <f t="shared" si="21"/>
        <v>9.64</v>
      </c>
      <c r="F49" s="106">
        <f t="shared" si="21"/>
        <v>0</v>
      </c>
      <c r="G49" s="106">
        <f t="shared" si="21"/>
        <v>0</v>
      </c>
      <c r="H49" s="106">
        <f t="shared" si="21"/>
        <v>0</v>
      </c>
      <c r="I49" s="106">
        <f t="shared" si="21"/>
        <v>0</v>
      </c>
      <c r="J49" s="106">
        <f t="shared" si="21"/>
        <v>0</v>
      </c>
      <c r="K49" s="106">
        <f t="shared" si="21"/>
        <v>0</v>
      </c>
      <c r="L49" s="106">
        <f t="shared" si="21"/>
        <v>0</v>
      </c>
      <c r="M49" s="107">
        <f t="shared" si="21"/>
        <v>0</v>
      </c>
      <c r="N49" s="21"/>
    </row>
    <row r="50" spans="1:14" s="9" customFormat="1" ht="15" x14ac:dyDescent="0.25">
      <c r="A50" s="163"/>
      <c r="B50" s="32"/>
      <c r="C50" s="32"/>
      <c r="D50" s="163"/>
      <c r="E50" s="32"/>
      <c r="F50" s="32"/>
      <c r="G50" s="163"/>
      <c r="H50" s="32"/>
      <c r="I50" s="32"/>
      <c r="J50" s="163"/>
      <c r="K50" s="32"/>
      <c r="L50" s="32"/>
      <c r="M50" s="163"/>
      <c r="N50" s="21"/>
    </row>
    <row r="51" spans="1:14" s="9" customFormat="1" ht="1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21"/>
    </row>
    <row r="52" spans="1:14" s="9" customFormat="1" ht="15" x14ac:dyDescent="0.25">
      <c r="N52" s="21"/>
    </row>
    <row r="53" spans="1:14" s="9" customFormat="1" ht="15" x14ac:dyDescent="0.25">
      <c r="N53" s="21"/>
    </row>
    <row r="54" spans="1:14" s="9" customFormat="1" ht="15" x14ac:dyDescent="0.25">
      <c r="N54" s="21"/>
    </row>
    <row r="55" spans="1:14" s="9" customFormat="1" ht="15" x14ac:dyDescent="0.25">
      <c r="N55" s="21"/>
    </row>
    <row r="56" spans="1:14" s="9" customFormat="1" ht="15" x14ac:dyDescent="0.25">
      <c r="N56" s="21"/>
    </row>
    <row r="57" spans="1:14" s="9" customFormat="1" ht="15" x14ac:dyDescent="0.25">
      <c r="N57" s="21"/>
    </row>
    <row r="58" spans="1:14" s="9" customFormat="1" ht="15" x14ac:dyDescent="0.25">
      <c r="A58" s="14"/>
      <c r="D58" s="14"/>
      <c r="G58" s="14"/>
      <c r="J58" s="14"/>
      <c r="M58" s="14"/>
      <c r="N58" s="21"/>
    </row>
    <row r="59" spans="1:14" s="9" customFormat="1" ht="15" x14ac:dyDescent="0.25">
      <c r="N59" s="21"/>
    </row>
    <row r="60" spans="1:14" s="9" customFormat="1" ht="15" x14ac:dyDescent="0.25">
      <c r="N60" s="21"/>
    </row>
    <row r="61" spans="1:14" s="9" customFormat="1" ht="15" x14ac:dyDescent="0.25">
      <c r="N61" s="21"/>
    </row>
    <row r="62" spans="1:14" s="9" customFormat="1" ht="15" x14ac:dyDescent="0.25">
      <c r="N62" s="21"/>
    </row>
    <row r="63" spans="1:14" s="9" customFormat="1" ht="15" x14ac:dyDescent="0.25">
      <c r="N63" s="21"/>
    </row>
    <row r="64" spans="1:14" s="9" customFormat="1" ht="15" x14ac:dyDescent="0.25">
      <c r="N64" s="21"/>
    </row>
    <row r="65" spans="1:14" s="9" customFormat="1" ht="15" x14ac:dyDescent="0.25">
      <c r="N65" s="21"/>
    </row>
    <row r="66" spans="1:14" s="9" customFormat="1" ht="15" x14ac:dyDescent="0.25">
      <c r="A66" s="14"/>
      <c r="D66" s="14"/>
      <c r="G66" s="14"/>
      <c r="J66" s="14"/>
      <c r="M66" s="14"/>
      <c r="N66" s="21"/>
    </row>
    <row r="67" spans="1:14" s="9" customFormat="1" ht="15" x14ac:dyDescent="0.25">
      <c r="N67" s="21"/>
    </row>
    <row r="68" spans="1:14" s="9" customFormat="1" ht="15" x14ac:dyDescent="0.25">
      <c r="N68" s="21"/>
    </row>
    <row r="69" spans="1:14" s="9" customFormat="1" ht="15" x14ac:dyDescent="0.25">
      <c r="N69" s="21"/>
    </row>
    <row r="70" spans="1:14" s="9" customFormat="1" ht="15" x14ac:dyDescent="0.25">
      <c r="N70" s="21"/>
    </row>
    <row r="71" spans="1:14" s="9" customFormat="1" ht="15" x14ac:dyDescent="0.25">
      <c r="N71" s="21"/>
    </row>
    <row r="72" spans="1:14" ht="15.75" x14ac:dyDescent="0.25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32"/>
    </row>
    <row r="73" spans="1:14" ht="15.75" x14ac:dyDescent="0.25">
      <c r="A73" s="2"/>
      <c r="B73" s="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4" ht="15.75" x14ac:dyDescent="0.25">
      <c r="A74" s="2"/>
      <c r="B74" s="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4" ht="15.75" x14ac:dyDescent="0.25">
      <c r="A75" s="2"/>
      <c r="B75" s="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4" ht="15.75" x14ac:dyDescent="0.25">
      <c r="A76" s="2"/>
      <c r="B76" s="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4" ht="15.75" x14ac:dyDescent="0.25">
      <c r="A77" s="2"/>
      <c r="B77" s="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4" ht="15.75" x14ac:dyDescent="0.25">
      <c r="A78" s="2"/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4" ht="15.75" x14ac:dyDescent="0.25">
      <c r="A79" s="2"/>
      <c r="B79" s="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4" ht="15.75" x14ac:dyDescent="0.25">
      <c r="A80" s="2"/>
      <c r="B80" s="2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5.75" x14ac:dyDescent="0.25">
      <c r="A81" s="2"/>
      <c r="B81" s="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5.75" x14ac:dyDescent="0.25">
      <c r="A82" s="2"/>
      <c r="B82" s="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5.75" x14ac:dyDescent="0.25">
      <c r="A83" s="2"/>
      <c r="B83" s="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</sheetData>
  <sheetProtection algorithmName="SHA-512" hashValue="3LEOYFmSUFCFPPBHc/kaXXiRkefddp7bJ19SiI+gFPIAu3Z4cb7yrzoznpMFrGvtBZlYAS76T+I20BkltxTVRQ==" saltValue="2bOWJRUqIP1m693Hhjj2TQ==" spinCount="100000" sheet="1" objects="1" scenarios="1"/>
  <mergeCells count="1">
    <mergeCell ref="D3:G3"/>
  </mergeCells>
  <phoneticPr fontId="0" type="noConversion"/>
  <pageMargins left="0.75093750000000004" right="0.78740157480314965" top="0.78740157480314965" bottom="0.19685039370078741" header="0.51181102362204722" footer="0.51181102362204722"/>
  <pageSetup paperSize="9" scale="89" orientation="portrait" r:id="rId1"/>
  <headerFooter alignWithMargins="0">
    <oddHeader>&amp;R&amp;"Source Sans Pro,Standard"Festsetzung EB auf der Grundlage der Bekanntmachung HHJ 2023, Seite 3</oddHeader>
  </headerFooter>
  <ignoredErrors>
    <ignoredError sqref="B14 C14 D14 E14 F13 E13 E15 D13 D15 C13 C15 B13 B15 F14:G14 M24:M26 G13 B24:B26 B9 B20 C24:L26 H13:L14 F15:M15 M13:M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1"/>
  <sheetViews>
    <sheetView view="pageLayout" zoomScaleNormal="100" workbookViewId="0">
      <selection activeCell="H9" sqref="H9"/>
    </sheetView>
  </sheetViews>
  <sheetFormatPr baseColWidth="10" defaultRowHeight="12.75" x14ac:dyDescent="0.2"/>
  <cols>
    <col min="1" max="1" width="7.7109375" customWidth="1"/>
    <col min="2" max="13" width="7.28515625" customWidth="1"/>
  </cols>
  <sheetData>
    <row r="1" spans="1:15" s="9" customFormat="1" ht="15" x14ac:dyDescent="0.25">
      <c r="A1" s="24" t="s">
        <v>85</v>
      </c>
      <c r="B1" s="21"/>
      <c r="C1" s="21"/>
      <c r="D1" s="21"/>
      <c r="E1" s="21"/>
      <c r="F1" s="21"/>
      <c r="G1" s="21"/>
      <c r="H1" s="21"/>
      <c r="I1" s="32"/>
      <c r="J1" s="21"/>
      <c r="K1" s="21"/>
      <c r="L1" s="21"/>
      <c r="M1" s="21"/>
      <c r="N1" s="21"/>
    </row>
    <row r="2" spans="1:15" s="9" customFormat="1" ht="15" x14ac:dyDescent="0.25">
      <c r="A2" s="24"/>
      <c r="B2" s="21"/>
      <c r="C2" s="21"/>
      <c r="D2" s="21"/>
      <c r="E2" s="21"/>
      <c r="F2" s="21"/>
      <c r="G2" s="21"/>
      <c r="H2" s="21"/>
      <c r="I2" s="32"/>
      <c r="J2" s="21"/>
      <c r="K2" s="21"/>
      <c r="L2" s="21"/>
      <c r="M2" s="21"/>
      <c r="N2" s="21"/>
    </row>
    <row r="3" spans="1:15" s="9" customFormat="1" ht="15" x14ac:dyDescent="0.25">
      <c r="A3" s="24" t="s">
        <v>1</v>
      </c>
      <c r="B3" s="21"/>
      <c r="C3" s="21"/>
      <c r="D3" s="187" t="str">
        <f>'Seite 3 Festsetzung'!D3:G3</f>
        <v>Jöhstadt</v>
      </c>
      <c r="E3" s="188"/>
      <c r="F3" s="188"/>
      <c r="G3" s="189"/>
      <c r="H3" s="21"/>
      <c r="I3" s="32"/>
      <c r="J3" s="32"/>
      <c r="K3" s="32"/>
      <c r="L3" s="32"/>
      <c r="M3" s="21"/>
      <c r="N3" s="21"/>
    </row>
    <row r="4" spans="1:15" s="9" customFormat="1" ht="15" x14ac:dyDescent="0.25">
      <c r="A4" s="24"/>
      <c r="B4" s="21"/>
      <c r="C4" s="21"/>
      <c r="D4" s="32"/>
      <c r="E4" s="32"/>
      <c r="F4" s="32"/>
      <c r="G4" s="32"/>
      <c r="H4" s="21"/>
      <c r="I4" s="32"/>
      <c r="J4" s="32"/>
      <c r="K4" s="32"/>
      <c r="L4" s="32"/>
      <c r="M4" s="21"/>
      <c r="N4" s="21"/>
    </row>
    <row r="5" spans="1:15" s="9" customFormat="1" ht="15" x14ac:dyDescent="0.25">
      <c r="A5" s="2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s="9" customFormat="1" ht="15" x14ac:dyDescent="0.25">
      <c r="A6" s="24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s="9" customFormat="1" ht="15.75" x14ac:dyDescent="0.25">
      <c r="A7" s="166" t="s">
        <v>92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5" s="9" customFormat="1" ht="15" x14ac:dyDescent="0.25">
      <c r="A8" s="113"/>
      <c r="B8" s="21"/>
      <c r="C8" s="21"/>
      <c r="D8" s="21"/>
      <c r="E8" s="21"/>
      <c r="F8" s="21"/>
      <c r="G8" s="21"/>
      <c r="H8" s="21"/>
      <c r="I8" s="21"/>
      <c r="J8" s="32"/>
      <c r="K8" s="21"/>
      <c r="L8" s="21"/>
      <c r="M8" s="21"/>
      <c r="N8" s="21"/>
    </row>
    <row r="9" spans="1:15" s="9" customFormat="1" ht="15.75" thickBot="1" x14ac:dyDescent="0.3">
      <c r="A9" s="24" t="s">
        <v>68</v>
      </c>
      <c r="B9" s="47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  <c r="N9" s="21"/>
      <c r="O9" s="8"/>
    </row>
    <row r="10" spans="1:15" s="9" customFormat="1" ht="15.75" thickBot="1" x14ac:dyDescent="0.3">
      <c r="A10" s="86" t="s">
        <v>25</v>
      </c>
      <c r="B10" s="11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09"/>
      <c r="N10" s="21"/>
    </row>
    <row r="11" spans="1:15" s="9" customFormat="1" ht="15" x14ac:dyDescent="0.25">
      <c r="A11" s="115" t="s">
        <v>22</v>
      </c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8"/>
      <c r="N11" s="21"/>
    </row>
    <row r="12" spans="1:15" s="9" customFormat="1" ht="15" x14ac:dyDescent="0.25">
      <c r="A12" s="119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  <c r="N12" s="21"/>
    </row>
    <row r="13" spans="1:15" s="9" customFormat="1" ht="15.75" thickBot="1" x14ac:dyDescent="0.3">
      <c r="A13" s="120" t="s">
        <v>24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  <c r="N13" s="21"/>
    </row>
    <row r="14" spans="1:15" s="9" customFormat="1" ht="15.75" thickBot="1" x14ac:dyDescent="0.3">
      <c r="A14" s="98"/>
      <c r="B14" s="99" t="s">
        <v>33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21"/>
    </row>
    <row r="15" spans="1:15" s="9" customFormat="1" ht="15" x14ac:dyDescent="0.25">
      <c r="A15" s="123" t="s">
        <v>22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21"/>
    </row>
    <row r="16" spans="1:15" s="9" customFormat="1" ht="18" customHeight="1" x14ac:dyDescent="0.25">
      <c r="A16" s="119" t="s">
        <v>23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  <c r="N16" s="21"/>
    </row>
    <row r="17" spans="1:19" s="9" customFormat="1" ht="15.75" thickBot="1" x14ac:dyDescent="0.3">
      <c r="A17" s="120" t="s">
        <v>24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7"/>
      <c r="N17" s="21"/>
      <c r="O17" s="11"/>
    </row>
    <row r="18" spans="1:19" s="9" customFormat="1" ht="15" x14ac:dyDescent="0.25">
      <c r="A18" s="47"/>
      <c r="B18" s="160"/>
      <c r="C18" s="160"/>
      <c r="D18" s="160"/>
      <c r="E18" s="159"/>
      <c r="F18" s="159"/>
      <c r="G18" s="159"/>
      <c r="H18" s="159"/>
      <c r="I18" s="159"/>
      <c r="J18" s="159"/>
      <c r="K18" s="159"/>
      <c r="L18" s="159"/>
      <c r="M18" s="159"/>
      <c r="N18" s="21"/>
      <c r="O18" s="11"/>
    </row>
    <row r="19" spans="1:19" s="9" customFormat="1" ht="14.25" x14ac:dyDescent="0.2">
      <c r="A19" s="14"/>
      <c r="B19" s="13"/>
      <c r="C19" s="13"/>
      <c r="D19" s="13"/>
      <c r="E19" s="153"/>
      <c r="F19" s="13"/>
      <c r="G19" s="13"/>
      <c r="H19" s="13"/>
      <c r="I19" s="153"/>
      <c r="J19" s="13"/>
      <c r="K19" s="13"/>
      <c r="L19" s="13"/>
      <c r="M19" s="153"/>
      <c r="N19" s="13"/>
      <c r="O19" s="11"/>
    </row>
    <row r="20" spans="1:19" s="9" customFormat="1" ht="15.75" thickBot="1" x14ac:dyDescent="0.3">
      <c r="A20" s="108" t="s">
        <v>69</v>
      </c>
      <c r="B20" s="150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52"/>
      <c r="N20" s="21"/>
    </row>
    <row r="21" spans="1:19" s="9" customFormat="1" ht="15.75" thickBot="1" x14ac:dyDescent="0.3">
      <c r="A21" s="86" t="s">
        <v>25</v>
      </c>
      <c r="B21" s="114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109"/>
      <c r="N21" s="25"/>
      <c r="P21" s="14"/>
    </row>
    <row r="22" spans="1:19" s="9" customFormat="1" ht="15" x14ac:dyDescent="0.25">
      <c r="A22" s="115" t="s">
        <v>22</v>
      </c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8"/>
      <c r="N22" s="21"/>
    </row>
    <row r="23" spans="1:19" s="9" customFormat="1" ht="15" x14ac:dyDescent="0.25">
      <c r="A23" s="119" t="s">
        <v>23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N23" s="21"/>
      <c r="O23" s="15"/>
    </row>
    <row r="24" spans="1:19" s="9" customFormat="1" ht="15.75" thickBot="1" x14ac:dyDescent="0.3">
      <c r="A24" s="120" t="s">
        <v>24</v>
      </c>
      <c r="B24" s="128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2"/>
      <c r="N24" s="21"/>
      <c r="P24" s="12"/>
    </row>
    <row r="25" spans="1:19" s="9" customFormat="1" ht="15.75" thickBot="1" x14ac:dyDescent="0.3">
      <c r="A25" s="47"/>
      <c r="B25" s="111" t="s">
        <v>33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21"/>
    </row>
    <row r="26" spans="1:19" s="9" customFormat="1" ht="15" x14ac:dyDescent="0.25">
      <c r="A26" s="123" t="s">
        <v>22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  <c r="N26" s="21"/>
    </row>
    <row r="27" spans="1:19" s="9" customFormat="1" ht="15" x14ac:dyDescent="0.25">
      <c r="A27" s="119" t="s">
        <v>23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/>
      <c r="N27" s="21"/>
      <c r="O27" s="15"/>
      <c r="S27" s="13"/>
    </row>
    <row r="28" spans="1:19" s="9" customFormat="1" ht="15.75" thickBot="1" x14ac:dyDescent="0.3">
      <c r="A28" s="120" t="s">
        <v>24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  <c r="N28" s="21"/>
      <c r="O28" s="15"/>
    </row>
    <row r="29" spans="1:19" s="9" customFormat="1" ht="15" x14ac:dyDescent="0.25">
      <c r="N29" s="21"/>
      <c r="O29" s="15"/>
    </row>
    <row r="30" spans="1:19" s="9" customFormat="1" ht="15.75" thickBot="1" x14ac:dyDescent="0.3">
      <c r="A30" s="147" t="s">
        <v>91</v>
      </c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21"/>
      <c r="O30" s="15"/>
    </row>
    <row r="31" spans="1:19" s="9" customFormat="1" ht="15.75" thickBot="1" x14ac:dyDescent="0.3">
      <c r="A31" s="86" t="s">
        <v>25</v>
      </c>
      <c r="B31" s="165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109"/>
      <c r="N31" s="21"/>
    </row>
    <row r="32" spans="1:19" s="9" customFormat="1" ht="15" x14ac:dyDescent="0.25">
      <c r="A32" s="89" t="s">
        <v>22</v>
      </c>
      <c r="B32" s="16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5"/>
      <c r="N32" s="21"/>
    </row>
    <row r="33" spans="1:17" s="9" customFormat="1" ht="15" x14ac:dyDescent="0.25">
      <c r="A33" s="93" t="s">
        <v>23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/>
      <c r="N33" s="35"/>
    </row>
    <row r="34" spans="1:17" s="9" customFormat="1" ht="15.75" thickBot="1" x14ac:dyDescent="0.3">
      <c r="A34" s="95" t="s">
        <v>24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7"/>
      <c r="N34" s="21"/>
      <c r="O34" s="14"/>
    </row>
    <row r="35" spans="1:17" s="9" customFormat="1" ht="15.75" thickBot="1" x14ac:dyDescent="0.3">
      <c r="A35" s="47"/>
      <c r="B35" s="111" t="s">
        <v>33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21"/>
    </row>
    <row r="36" spans="1:17" s="9" customFormat="1" ht="15" x14ac:dyDescent="0.25">
      <c r="A36" s="101" t="s">
        <v>22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  <c r="N36" s="21"/>
    </row>
    <row r="37" spans="1:17" s="9" customFormat="1" ht="15" x14ac:dyDescent="0.25">
      <c r="A37" s="93" t="s">
        <v>23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8"/>
      <c r="N37" s="25"/>
    </row>
    <row r="38" spans="1:17" s="9" customFormat="1" ht="15.75" thickBot="1" x14ac:dyDescent="0.3">
      <c r="A38" s="95" t="s">
        <v>24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7"/>
      <c r="N38" s="21"/>
      <c r="Q38" s="13"/>
    </row>
    <row r="39" spans="1:17" s="9" customFormat="1" ht="15" x14ac:dyDescent="0.25">
      <c r="A39" s="137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21"/>
      <c r="Q39" s="13"/>
    </row>
    <row r="40" spans="1:17" s="9" customFormat="1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1"/>
    </row>
    <row r="41" spans="1:17" s="9" customFormat="1" ht="15.75" thickBot="1" x14ac:dyDescent="0.3">
      <c r="A41" s="65" t="s">
        <v>93</v>
      </c>
      <c r="B41" s="47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11"/>
      <c r="N41" s="21"/>
    </row>
    <row r="42" spans="1:17" s="9" customFormat="1" ht="15.75" thickBot="1" x14ac:dyDescent="0.3">
      <c r="A42" s="86" t="s">
        <v>25</v>
      </c>
      <c r="B42" s="114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109"/>
      <c r="N42" s="21"/>
    </row>
    <row r="43" spans="1:17" s="9" customFormat="1" ht="15" x14ac:dyDescent="0.25">
      <c r="A43" s="115" t="s">
        <v>22</v>
      </c>
      <c r="B43" s="129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8"/>
      <c r="N43" s="21"/>
    </row>
    <row r="44" spans="1:17" s="9" customFormat="1" ht="15" x14ac:dyDescent="0.25">
      <c r="A44" s="119" t="s">
        <v>23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8"/>
      <c r="N44" s="21"/>
    </row>
    <row r="45" spans="1:17" s="9" customFormat="1" ht="15.75" thickBot="1" x14ac:dyDescent="0.3">
      <c r="A45" s="120" t="s">
        <v>24</v>
      </c>
      <c r="B45" s="128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22"/>
      <c r="N45" s="21"/>
    </row>
    <row r="46" spans="1:17" s="9" customFormat="1" ht="15.75" thickBot="1" x14ac:dyDescent="0.3">
      <c r="A46" s="47"/>
      <c r="B46" s="111" t="s">
        <v>33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21"/>
    </row>
    <row r="47" spans="1:17" s="9" customFormat="1" ht="15" x14ac:dyDescent="0.25">
      <c r="A47" s="123" t="s">
        <v>22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5"/>
      <c r="N47" s="21"/>
    </row>
    <row r="48" spans="1:17" s="9" customFormat="1" ht="15" x14ac:dyDescent="0.25">
      <c r="A48" s="119" t="s">
        <v>23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8"/>
      <c r="N48" s="21"/>
    </row>
    <row r="49" spans="1:14" s="9" customFormat="1" ht="15.75" thickBot="1" x14ac:dyDescent="0.3">
      <c r="A49" s="120" t="s">
        <v>24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7"/>
      <c r="N49" s="21"/>
    </row>
    <row r="50" spans="1:14" s="9" customFormat="1" ht="15" x14ac:dyDescent="0.25">
      <c r="A50" s="4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s="9" customFormat="1" ht="15.75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21"/>
    </row>
    <row r="52" spans="1:14" s="9" customFormat="1" ht="15.75" x14ac:dyDescent="0.25">
      <c r="A52" s="2"/>
      <c r="B52" s="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1"/>
    </row>
    <row r="53" spans="1:14" s="9" customFormat="1" ht="15.75" x14ac:dyDescent="0.25">
      <c r="A53" s="2"/>
      <c r="B53" s="2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1"/>
    </row>
    <row r="54" spans="1:14" s="9" customFormat="1" ht="15.75" x14ac:dyDescent="0.25">
      <c r="A54" s="2"/>
      <c r="B54" s="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1"/>
    </row>
    <row r="55" spans="1:14" s="9" customFormat="1" ht="15.75" x14ac:dyDescent="0.25">
      <c r="A55" s="2"/>
      <c r="B55" s="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21"/>
    </row>
    <row r="56" spans="1:14" s="9" customFormat="1" ht="15.75" x14ac:dyDescent="0.25">
      <c r="A56" s="2"/>
      <c r="B56" s="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21"/>
    </row>
    <row r="57" spans="1:14" s="9" customFormat="1" ht="15.75" x14ac:dyDescent="0.25">
      <c r="A57" s="2"/>
      <c r="B57" s="2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1"/>
    </row>
    <row r="58" spans="1:14" s="9" customFormat="1" ht="15.75" x14ac:dyDescent="0.25">
      <c r="A58" s="2"/>
      <c r="B58" s="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1"/>
    </row>
    <row r="59" spans="1:14" s="9" customFormat="1" ht="15.75" x14ac:dyDescent="0.25">
      <c r="A59" s="2"/>
      <c r="B59" s="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1"/>
    </row>
    <row r="60" spans="1:14" s="9" customFormat="1" ht="15.75" x14ac:dyDescent="0.25">
      <c r="A60" s="2"/>
      <c r="B60" s="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1"/>
    </row>
    <row r="61" spans="1:14" s="9" customFormat="1" ht="15.75" x14ac:dyDescent="0.25">
      <c r="A61" s="2"/>
      <c r="B61" s="2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1"/>
    </row>
    <row r="62" spans="1:14" s="9" customFormat="1" ht="15.75" x14ac:dyDescent="0.25">
      <c r="A62" s="2"/>
      <c r="B62" s="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1"/>
    </row>
    <row r="63" spans="1:14" s="9" customFormat="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1"/>
    </row>
    <row r="64" spans="1:14" s="9" customFormat="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1"/>
    </row>
    <row r="65" spans="1:14" s="9" customFormat="1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1"/>
    </row>
    <row r="66" spans="1:14" s="9" customFormat="1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21"/>
    </row>
    <row r="67" spans="1:14" s="9" customFormat="1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1"/>
    </row>
    <row r="68" spans="1:14" s="9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 s="21"/>
    </row>
    <row r="69" spans="1:14" s="9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 s="21"/>
    </row>
    <row r="70" spans="1:14" s="9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 s="21"/>
    </row>
    <row r="71" spans="1:14" ht="13.5" x14ac:dyDescent="0.25">
      <c r="N71" s="32"/>
    </row>
  </sheetData>
  <sheetProtection password="CA8D" sheet="1" objects="1" scenarios="1"/>
  <mergeCells count="1">
    <mergeCell ref="D3:G3"/>
  </mergeCells>
  <pageMargins left="0.78740157480314965" right="0.78740157480314965" top="0.78740157480314965" bottom="0.19685039370078741" header="0.51181102362204722" footer="0.51181102362204722"/>
  <pageSetup paperSize="9" scale="89" orientation="portrait" r:id="rId1"/>
  <headerFooter alignWithMargins="0">
    <oddHeader>&amp;R&amp;"Source Sans Pro,Standard"Festsetzung EB auf der Grundlage der Bekanntmachung HHJ 2023, Seite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3"/>
  <sheetViews>
    <sheetView view="pageLayout" zoomScaleNormal="100" workbookViewId="0">
      <selection activeCell="F47" sqref="F47"/>
    </sheetView>
  </sheetViews>
  <sheetFormatPr baseColWidth="10" defaultRowHeight="12.75" x14ac:dyDescent="0.2"/>
  <cols>
    <col min="1" max="1" width="7.7109375" customWidth="1"/>
    <col min="2" max="13" width="7.28515625" customWidth="1"/>
  </cols>
  <sheetData>
    <row r="1" spans="1:17" s="9" customFormat="1" ht="15" x14ac:dyDescent="0.25">
      <c r="A1" s="47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7" s="9" customFormat="1" ht="15" x14ac:dyDescent="0.25">
      <c r="A2" s="46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7" s="9" customFormat="1" ht="15" x14ac:dyDescent="0.25">
      <c r="A3" s="46" t="s">
        <v>1</v>
      </c>
      <c r="B3" s="66"/>
      <c r="C3" s="21"/>
      <c r="D3" s="131"/>
      <c r="E3" s="132"/>
      <c r="F3" s="132"/>
      <c r="G3" s="132"/>
      <c r="H3" s="21"/>
      <c r="I3" s="21"/>
      <c r="J3" s="21"/>
      <c r="K3" s="21"/>
      <c r="L3" s="21"/>
      <c r="M3" s="21"/>
      <c r="N3" s="21"/>
    </row>
    <row r="4" spans="1:17" s="9" customFormat="1" ht="15" x14ac:dyDescent="0.25">
      <c r="A4" s="133"/>
      <c r="B4" s="193" t="str">
        <f>'Seite 3 Festsetzung'!D3</f>
        <v>Jöhstadt</v>
      </c>
      <c r="C4" s="194"/>
      <c r="D4" s="194"/>
      <c r="E4" s="195"/>
      <c r="F4" s="134"/>
      <c r="G4" s="21"/>
      <c r="H4" s="21"/>
      <c r="I4" s="21"/>
      <c r="J4" s="21"/>
      <c r="K4" s="21"/>
      <c r="L4" s="21"/>
      <c r="M4" s="21"/>
      <c r="N4" s="21"/>
    </row>
    <row r="5" spans="1:17" s="9" customFormat="1" ht="15" x14ac:dyDescent="0.25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21"/>
    </row>
    <row r="6" spans="1:17" s="9" customFormat="1" ht="15" x14ac:dyDescent="0.25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2"/>
      <c r="N6" s="21"/>
    </row>
    <row r="7" spans="1:17" s="9" customFormat="1" ht="15" x14ac:dyDescent="0.25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2"/>
      <c r="N7" s="21"/>
    </row>
    <row r="8" spans="1:17" s="9" customFormat="1" ht="15" x14ac:dyDescent="0.2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2"/>
      <c r="N8" s="21"/>
      <c r="Q8" s="16"/>
    </row>
    <row r="9" spans="1:17" s="9" customFormat="1" ht="15" x14ac:dyDescent="0.25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  <c r="N9" s="21"/>
    </row>
    <row r="10" spans="1:17" s="9" customFormat="1" ht="15" x14ac:dyDescent="0.25">
      <c r="A10" s="170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2"/>
      <c r="N10" s="21"/>
    </row>
    <row r="11" spans="1:17" s="9" customFormat="1" ht="15" x14ac:dyDescent="0.25">
      <c r="A11" s="170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2"/>
      <c r="N11" s="21"/>
    </row>
    <row r="12" spans="1:17" s="9" customFormat="1" ht="15" x14ac:dyDescent="0.25">
      <c r="A12" s="170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2"/>
      <c r="N12" s="21"/>
    </row>
    <row r="13" spans="1:17" s="9" customFormat="1" ht="15" x14ac:dyDescent="0.25">
      <c r="A13" s="170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2"/>
      <c r="N13" s="21"/>
    </row>
    <row r="14" spans="1:17" s="9" customFormat="1" ht="15" x14ac:dyDescent="0.25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2"/>
      <c r="N14" s="21"/>
    </row>
    <row r="15" spans="1:17" s="9" customFormat="1" ht="15" x14ac:dyDescent="0.25">
      <c r="A15" s="170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2"/>
      <c r="N15" s="21"/>
    </row>
    <row r="16" spans="1:17" s="9" customFormat="1" ht="15" x14ac:dyDescent="0.25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2"/>
      <c r="N16" s="21"/>
    </row>
    <row r="17" spans="1:14" s="9" customFormat="1" ht="15" x14ac:dyDescent="0.25">
      <c r="A17" s="170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2"/>
      <c r="N17" s="21"/>
    </row>
    <row r="18" spans="1:14" s="9" customFormat="1" ht="15" x14ac:dyDescent="0.25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2"/>
      <c r="N18" s="21"/>
    </row>
    <row r="19" spans="1:14" s="9" customFormat="1" ht="15" x14ac:dyDescent="0.25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2"/>
      <c r="N19" s="21"/>
    </row>
    <row r="20" spans="1:14" s="9" customFormat="1" ht="15" x14ac:dyDescent="0.25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2"/>
      <c r="N20" s="21"/>
    </row>
    <row r="21" spans="1:14" s="9" customFormat="1" ht="15" x14ac:dyDescent="0.25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21"/>
    </row>
    <row r="22" spans="1:14" s="9" customFormat="1" ht="15" x14ac:dyDescent="0.25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2"/>
      <c r="N22" s="21"/>
    </row>
    <row r="23" spans="1:14" s="9" customFormat="1" ht="15" x14ac:dyDescent="0.25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  <c r="N23" s="21"/>
    </row>
    <row r="24" spans="1:14" s="9" customFormat="1" ht="15" x14ac:dyDescent="0.25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5"/>
      <c r="N24" s="21"/>
    </row>
    <row r="25" spans="1:14" ht="15" x14ac:dyDescent="0.25">
      <c r="A25" s="133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5" x14ac:dyDescent="0.25">
      <c r="A26" s="46" t="s">
        <v>44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" x14ac:dyDescent="0.25">
      <c r="A27" s="133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5" x14ac:dyDescent="0.25">
      <c r="A28" s="136"/>
      <c r="B28" s="47" t="s">
        <v>51</v>
      </c>
      <c r="C28" s="46"/>
      <c r="D28" s="46"/>
      <c r="E28" s="46"/>
      <c r="F28" s="47"/>
      <c r="G28" s="47"/>
      <c r="H28" s="135"/>
      <c r="I28" s="135"/>
      <c r="J28" s="135"/>
      <c r="K28" s="190"/>
      <c r="L28" s="191"/>
      <c r="M28" s="192"/>
      <c r="N28" s="21"/>
    </row>
    <row r="29" spans="1:14" ht="15" x14ac:dyDescent="0.25">
      <c r="A29" s="46"/>
      <c r="B29" s="47" t="s">
        <v>52</v>
      </c>
      <c r="C29" s="47"/>
      <c r="D29" s="47"/>
      <c r="E29" s="47"/>
      <c r="F29" s="47"/>
      <c r="G29" s="47"/>
      <c r="H29" s="21"/>
      <c r="I29" s="136"/>
      <c r="J29" s="21"/>
      <c r="K29" s="21"/>
      <c r="L29" s="21"/>
      <c r="M29" s="21"/>
      <c r="N29" s="21"/>
    </row>
    <row r="30" spans="1:14" ht="15" x14ac:dyDescent="0.25">
      <c r="A30" s="46"/>
      <c r="B30" s="47" t="s">
        <v>53</v>
      </c>
      <c r="C30" s="47"/>
      <c r="D30" s="47"/>
      <c r="E30" s="47"/>
      <c r="F30" s="47"/>
      <c r="G30" s="47"/>
      <c r="H30" s="21"/>
      <c r="I30" s="136"/>
      <c r="J30" s="21"/>
      <c r="K30" s="21"/>
      <c r="L30" s="21"/>
      <c r="M30" s="21"/>
      <c r="N30" s="21"/>
    </row>
    <row r="31" spans="1:14" ht="15" x14ac:dyDescent="0.25">
      <c r="A31" s="46"/>
      <c r="B31" s="47"/>
      <c r="C31" s="47"/>
      <c r="D31" s="47"/>
      <c r="E31" s="47"/>
      <c r="F31" s="47"/>
      <c r="G31" s="47"/>
      <c r="H31" s="21"/>
      <c r="I31" s="21"/>
      <c r="J31" s="21"/>
      <c r="K31" s="21"/>
      <c r="L31" s="21"/>
      <c r="M31" s="21"/>
      <c r="N31" s="21"/>
    </row>
    <row r="32" spans="1:14" ht="15" x14ac:dyDescent="0.25">
      <c r="A32" s="136"/>
      <c r="B32" s="47" t="s">
        <v>54</v>
      </c>
      <c r="C32" s="46"/>
      <c r="D32" s="46"/>
      <c r="E32" s="46"/>
      <c r="F32" s="47"/>
      <c r="G32" s="47"/>
      <c r="H32" s="135"/>
      <c r="I32" s="135"/>
      <c r="J32" s="135"/>
      <c r="K32" s="190"/>
      <c r="L32" s="191"/>
      <c r="M32" s="192"/>
      <c r="N32" s="21"/>
    </row>
    <row r="33" spans="1:14" ht="15" x14ac:dyDescent="0.25">
      <c r="A33" s="46"/>
      <c r="B33" s="47" t="s">
        <v>53</v>
      </c>
      <c r="C33" s="47"/>
      <c r="D33" s="47"/>
      <c r="E33" s="47"/>
      <c r="F33" s="47"/>
      <c r="G33" s="47"/>
      <c r="H33" s="21"/>
      <c r="I33" s="136"/>
      <c r="J33" s="21"/>
      <c r="K33" s="21"/>
      <c r="L33" s="21"/>
      <c r="M33" s="21"/>
      <c r="N33" s="21"/>
    </row>
    <row r="34" spans="1:14" ht="15" x14ac:dyDescent="0.25">
      <c r="A34" s="46"/>
      <c r="B34" s="47"/>
      <c r="C34" s="47"/>
      <c r="D34" s="47"/>
      <c r="E34" s="47"/>
      <c r="F34" s="47"/>
      <c r="G34" s="47"/>
      <c r="H34" s="21"/>
      <c r="I34" s="21"/>
      <c r="J34" s="21"/>
      <c r="K34" s="21"/>
      <c r="L34" s="21"/>
      <c r="M34" s="21"/>
      <c r="N34" s="21"/>
    </row>
    <row r="35" spans="1:14" ht="15" x14ac:dyDescent="0.25">
      <c r="A35" s="136"/>
      <c r="B35" s="47" t="s">
        <v>26</v>
      </c>
      <c r="C35" s="21"/>
      <c r="D35" s="47"/>
      <c r="E35" s="47"/>
      <c r="F35" s="47"/>
      <c r="G35" s="47"/>
      <c r="H35" s="21"/>
      <c r="I35" s="21"/>
      <c r="J35" s="21"/>
      <c r="K35" s="21"/>
      <c r="L35" s="21"/>
      <c r="M35" s="21"/>
      <c r="N35" s="21"/>
    </row>
    <row r="36" spans="1:14" ht="15" x14ac:dyDescent="0.25">
      <c r="A36" s="46"/>
      <c r="B36" s="21"/>
      <c r="C36" s="21"/>
      <c r="D36" s="47"/>
      <c r="E36" s="47"/>
      <c r="F36" s="47"/>
      <c r="G36" s="21"/>
      <c r="H36" s="21"/>
      <c r="I36" s="21"/>
      <c r="J36" s="21"/>
      <c r="K36" s="21"/>
      <c r="L36" s="21"/>
      <c r="M36" s="21"/>
      <c r="N36" s="21"/>
    </row>
    <row r="37" spans="1:14" ht="15" x14ac:dyDescent="0.25">
      <c r="A37" s="46"/>
      <c r="B37" s="21"/>
      <c r="C37" s="21"/>
      <c r="D37" s="47"/>
      <c r="E37" s="47"/>
      <c r="F37" s="47"/>
      <c r="G37" s="21"/>
      <c r="H37" s="21"/>
      <c r="I37" s="21"/>
      <c r="J37" s="21"/>
      <c r="K37" s="21"/>
      <c r="L37" s="21"/>
      <c r="M37" s="21"/>
      <c r="N37" s="21"/>
    </row>
    <row r="38" spans="1:14" ht="15" x14ac:dyDescent="0.25">
      <c r="A38" s="47" t="s">
        <v>48</v>
      </c>
      <c r="B38" s="47"/>
      <c r="C38" s="47"/>
      <c r="D38" s="47"/>
      <c r="E38" s="47"/>
      <c r="F38" s="47"/>
      <c r="G38" s="21"/>
      <c r="H38" s="21"/>
      <c r="I38" s="21"/>
      <c r="J38" s="21"/>
      <c r="K38" s="190"/>
      <c r="L38" s="191"/>
      <c r="M38" s="192"/>
      <c r="N38" s="21"/>
    </row>
    <row r="39" spans="1:14" ht="15" x14ac:dyDescent="0.25">
      <c r="A39" s="137"/>
      <c r="B39" s="21"/>
      <c r="C39" s="21"/>
      <c r="D39" s="47"/>
      <c r="E39" s="47"/>
      <c r="F39" s="47"/>
      <c r="G39" s="21"/>
      <c r="H39" s="21"/>
      <c r="I39" s="21"/>
      <c r="J39" s="21"/>
      <c r="K39" s="21"/>
      <c r="L39" s="21"/>
      <c r="M39" s="21"/>
      <c r="N39" s="21"/>
    </row>
    <row r="40" spans="1:14" ht="15" x14ac:dyDescent="0.25">
      <c r="A40" s="47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32"/>
    </row>
    <row r="41" spans="1:14" ht="15" x14ac:dyDescent="0.25">
      <c r="A41" s="46" t="s">
        <v>45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32"/>
    </row>
    <row r="42" spans="1:14" ht="15" x14ac:dyDescent="0.25">
      <c r="A42" s="46" t="s">
        <v>35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32"/>
    </row>
    <row r="43" spans="1:14" ht="15" x14ac:dyDescent="0.25">
      <c r="A43" s="4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2"/>
    </row>
    <row r="44" spans="1:14" ht="1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32"/>
    </row>
    <row r="45" spans="1:14" ht="1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32"/>
    </row>
    <row r="46" spans="1:14" ht="1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32"/>
    </row>
    <row r="47" spans="1:14" ht="1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32"/>
    </row>
    <row r="48" spans="1:14" ht="15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2"/>
    </row>
    <row r="49" spans="1:14" ht="15" x14ac:dyDescent="0.25">
      <c r="A49" s="32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47"/>
      <c r="M49" s="47"/>
      <c r="N49" s="32"/>
    </row>
    <row r="50" spans="1:14" ht="15" x14ac:dyDescent="0.25">
      <c r="A50" s="3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47"/>
      <c r="M50" s="47"/>
      <c r="N50" s="32"/>
    </row>
    <row r="51" spans="1:14" ht="15" x14ac:dyDescent="0.25">
      <c r="A51" s="32"/>
      <c r="B51" s="47"/>
      <c r="C51" s="47"/>
      <c r="D51" s="47"/>
      <c r="E51" s="47"/>
      <c r="F51" s="47"/>
      <c r="G51" s="21"/>
      <c r="H51" s="21"/>
      <c r="I51" s="21"/>
      <c r="J51" s="21"/>
      <c r="K51" s="21"/>
      <c r="L51" s="47"/>
      <c r="M51" s="47"/>
      <c r="N51" s="32"/>
    </row>
    <row r="52" spans="1:14" ht="15" x14ac:dyDescent="0.25">
      <c r="A52" s="138"/>
      <c r="B52" s="139"/>
      <c r="C52" s="139"/>
      <c r="D52" s="139"/>
      <c r="E52" s="139"/>
      <c r="F52" s="140"/>
      <c r="G52" s="25"/>
      <c r="H52" s="141"/>
      <c r="I52" s="138"/>
      <c r="J52" s="138"/>
      <c r="K52" s="140"/>
      <c r="L52" s="140"/>
      <c r="M52" s="142"/>
      <c r="N52" s="32"/>
    </row>
    <row r="53" spans="1:14" ht="15" x14ac:dyDescent="0.25">
      <c r="A53" s="54" t="s">
        <v>38</v>
      </c>
      <c r="B53" s="32"/>
      <c r="C53" s="54"/>
      <c r="D53" s="54"/>
      <c r="E53" s="54"/>
      <c r="F53" s="54"/>
      <c r="G53" s="21"/>
      <c r="H53" s="54" t="s">
        <v>36</v>
      </c>
      <c r="I53" s="32"/>
      <c r="J53" s="32"/>
      <c r="K53" s="54"/>
      <c r="L53" s="54"/>
      <c r="M53" s="32"/>
      <c r="N53" s="32"/>
    </row>
    <row r="54" spans="1:14" ht="15" x14ac:dyDescent="0.25">
      <c r="A54" s="54" t="s">
        <v>97</v>
      </c>
      <c r="B54" s="143"/>
      <c r="C54" s="54"/>
      <c r="D54" s="54"/>
      <c r="E54" s="54"/>
      <c r="F54" s="54"/>
      <c r="G54" s="21"/>
      <c r="H54" s="54" t="s">
        <v>37</v>
      </c>
      <c r="I54" s="32"/>
      <c r="J54" s="32"/>
      <c r="K54" s="54"/>
      <c r="L54" s="54"/>
      <c r="M54" s="32"/>
      <c r="N54" s="32"/>
    </row>
    <row r="55" spans="1:14" ht="15.75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32"/>
    </row>
    <row r="56" spans="1:14" ht="15.75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32"/>
    </row>
    <row r="57" spans="1:14" ht="15.75" x14ac:dyDescent="0.25">
      <c r="A57" s="2"/>
      <c r="B57" s="2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4" ht="15.75" x14ac:dyDescent="0.25">
      <c r="A58" s="2"/>
      <c r="B58" s="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4" ht="15.75" x14ac:dyDescent="0.25">
      <c r="A59" s="2"/>
      <c r="B59" s="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4" ht="15.75" x14ac:dyDescent="0.25">
      <c r="A60" s="2"/>
      <c r="B60" s="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4" ht="15.75" x14ac:dyDescent="0.25">
      <c r="A61" s="2"/>
      <c r="B61" s="2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4" ht="15.75" x14ac:dyDescent="0.25">
      <c r="A62" s="2"/>
      <c r="B62" s="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4" ht="15.75" x14ac:dyDescent="0.25">
      <c r="A63" s="2"/>
      <c r="B63" s="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4" ht="15.75" x14ac:dyDescent="0.25">
      <c r="A64" s="2"/>
      <c r="B64" s="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5.75" x14ac:dyDescent="0.25">
      <c r="A65" s="2"/>
      <c r="B65" s="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5.75" x14ac:dyDescent="0.25">
      <c r="A66" s="2"/>
      <c r="B66" s="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.75" x14ac:dyDescent="0.25">
      <c r="A67" s="2"/>
      <c r="B67" s="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75" x14ac:dyDescent="0.25">
      <c r="A68" s="2"/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75" x14ac:dyDescent="0.25">
      <c r="A69" s="2"/>
      <c r="B69" s="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5.75" x14ac:dyDescent="0.25">
      <c r="A70" s="2"/>
      <c r="B70" s="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5.75" x14ac:dyDescent="0.25">
      <c r="A71" s="2"/>
      <c r="B71" s="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5.75" x14ac:dyDescent="0.25">
      <c r="A72" s="2"/>
      <c r="B72" s="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5.75" x14ac:dyDescent="0.25">
      <c r="A73" s="2"/>
      <c r="B73" s="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5.75" x14ac:dyDescent="0.25">
      <c r="A74" s="2"/>
      <c r="B74" s="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5.75" x14ac:dyDescent="0.25">
      <c r="A75" s="2"/>
      <c r="B75" s="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5.75" x14ac:dyDescent="0.25">
      <c r="A76" s="2"/>
      <c r="B76" s="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15.75" x14ac:dyDescent="0.25">
      <c r="A77" s="2"/>
      <c r="B77" s="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5.75" x14ac:dyDescent="0.25">
      <c r="A78" s="2"/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</sheetData>
  <sheetProtection password="CA8D" sheet="1" objects="1" scenarios="1"/>
  <mergeCells count="4">
    <mergeCell ref="K28:M28"/>
    <mergeCell ref="K38:M38"/>
    <mergeCell ref="K32:M32"/>
    <mergeCell ref="B4:E4"/>
  </mergeCells>
  <phoneticPr fontId="0" type="noConversion"/>
  <pageMargins left="0.78740157480314965" right="0.78740157480314965" top="0.78740157480314965" bottom="0.39370078740157483" header="0.51181102362204722" footer="0.51181102362204722"/>
  <pageSetup paperSize="9" scale="90" orientation="portrait" r:id="rId1"/>
  <headerFooter alignWithMargins="0">
    <oddHeader>&amp;R&amp;"Source Sans Pro,Standard"Festsetzung EB auf der Grundlage der Bekanntmachung HHJ 2023, Seite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Seite 1 Festsetzung</vt:lpstr>
      <vt:lpstr> Seite 2 Festsetzung</vt:lpstr>
      <vt:lpstr>Seite 3 Festsetzung</vt:lpstr>
      <vt:lpstr>Seite 4 Festsetzung </vt:lpstr>
      <vt:lpstr>Seite 5 Bestätigung</vt:lpstr>
    </vt:vector>
  </TitlesOfParts>
  <Company>LAA MEK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 Enders</dc:creator>
  <cp:lastModifiedBy>Claudia Tietz</cp:lastModifiedBy>
  <cp:lastPrinted>2024-05-21T15:19:17Z</cp:lastPrinted>
  <dcterms:created xsi:type="dcterms:W3CDTF">2004-08-24T09:01:16Z</dcterms:created>
  <dcterms:modified xsi:type="dcterms:W3CDTF">2024-05-27T09:40:47Z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{9541e7fa-aef4-4f96-8ca8-7f855c3f9437}</vt:lpwstr>
  </property>
  <property fmtid="{D5CDD505-2E9C-101B-9397-08002B2CF9AE}" pid="3" name="ReadOnly">
    <vt:lpwstr>False</vt:lpwstr>
  </property>
  <property fmtid="{D5CDD505-2E9C-101B-9397-08002B2CF9AE}" pid="4" name="DocTitle">
    <vt:lpwstr>365.1 Kindertagesstätten\365.10 Kindertagesstätten\365.10.0 Alle Kita's\Claudia\Betriebskosten\Personal- und Sachkosten HHJ 2023 und Festsetzung der Elternbeiträge\Festsetzung der Elternbeiträge anhand der Bekanntmachung HHJ 2023</vt:lpwstr>
  </property>
  <property fmtid="{D5CDD505-2E9C-101B-9397-08002B2CF9AE}" pid="5" name="DocFullpathString">
    <vt:lpwstr>365.1 Kindertagesstätten|365.10 Kindertagesstätten|365.10.0 Alle Kita's|Claudia|Betriebskosten|Personal- und Sachkosten HHJ 2023 und Festsetzung der Elternbeiträge|Festsetzung der Elternbeiträge anhand der Bekanntmachung HHJ 2023</vt:lpwstr>
  </property>
</Properties>
</file>